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<sst xmlns="http://schemas.openxmlformats.org/spreadsheetml/2006/main" count="69" uniqueCount="69">
  <si>
    <t>Form factor normalization: | Vub | = sqrt( Gamma( B0 -&gt; rho- l+ nu ) / Gamma_th )</t>
  </si>
  <si>
    <t>Model</t>
  </si>
  <si>
    <t>Gam_th ( ps-1 )</t>
  </si>
  <si>
    <t>Th. Err.</t>
  </si>
  <si>
    <t>ISGW2</t>
  </si>
  <si>
    <t>LCSR</t>
  </si>
  <si>
    <t>UKQCD</t>
  </si>
  <si>
    <t>Wise/Ligeti</t>
  </si>
  <si>
    <t>Beyer/Melikhov</t>
  </si>
  <si>
    <t>Average</t>
  </si>
  <si>
    <t>“Th. Err.” is the uncertainty quoted by the paper authors.</t>
  </si>
  <si>
    <t>CLEO 2000: B0 -&gt; rho- l+ nu [ PRD 61, 052001 ( 2000 ) ]</t>
  </si>
  <si>
    <t>Model</t>
  </si>
  <si>
    <t>B. R. ( 10-4 )</t>
  </si>
  <si>
    <t>Stat. Err.</t>
  </si>
  <si>
    <t>Syst. Err.</t>
  </si>
  <si>
    <t>| Vub | ( 10-3 )</t>
  </si>
  <si>
    <t>Stat. Err.</t>
  </si>
  <si>
    <t>Syst. Err.</t>
  </si>
  <si>
    <t>Th. Err. (1)</t>
  </si>
  <si>
    <t>Th. Err. (2)</t>
  </si>
  <si>
    <t>Th. Err.</t>
  </si>
  <si>
    <t>ISGW2</t>
  </si>
  <si>
    <t>LCSR</t>
  </si>
  <si>
    <t>UKQCD</t>
  </si>
  <si>
    <t>Wise/Ligeti</t>
  </si>
  <si>
    <t>Beyer/Melikhov</t>
  </si>
  <si>
    <t>Average</t>
  </si>
  <si>
    <t>“Average” is the weighted average of the different form factor models ( giving equal weight to each ) and assuming 100% statistical correlation.</t>
  </si>
  <si>
    <t>“Th. Err. (1)” is half of the maximum spread in | Vub |, “Th. Err. (2)” is assuming a 30% error on Gamma_th. “Th. Err.” is the quadratic sum of both.</t>
  </si>
  <si>
    <t>This way of calculating the theoretical error on | Vub | is basically the approach used in CLEO 2000.</t>
  </si>
  <si>
    <t>BABAR 2003: B0 -&gt; rho- l+ nu [ PRL 90, 181801 ( 2003 ) ]</t>
  </si>
  <si>
    <t>Model</t>
  </si>
  <si>
    <t>B. R. ( 10-4 )</t>
  </si>
  <si>
    <t>Stat. Err.</t>
  </si>
  <si>
    <t>Syst. Err.</t>
  </si>
  <si>
    <t>| Vub | ( 10-3 )</t>
  </si>
  <si>
    <t>Stat. Err.</t>
  </si>
  <si>
    <t>Syst. Err.</t>
  </si>
  <si>
    <t>Th. Err. (1)</t>
  </si>
  <si>
    <t>Th. Err. (2)</t>
  </si>
  <si>
    <t>Th. Err.</t>
  </si>
  <si>
    <t>ISGW2</t>
  </si>
  <si>
    <t>LCSR</t>
  </si>
  <si>
    <t>UKQCD</t>
  </si>
  <si>
    <t>Wise/Ligeti</t>
  </si>
  <si>
    <t>Beyer/Melikhov</t>
  </si>
  <si>
    <t>Average</t>
  </si>
  <si>
    <t>“Average” is the weighted average of the different form factor models ( giving equal weight to each ) and assuming 100% statistical correlation.</t>
  </si>
  <si>
    <t>“Th. Err. (1)” is half of the maximum spread in | Vub |, “Th. Err. (2)” is assuming a 30% error on Gamma_th. “Th. Err.” is the quadratic sum of both.</t>
  </si>
  <si>
    <t>This way of calculating the theoretical error on | Vub | is basically the approach used in CLEO 2000.</t>
  </si>
  <si>
    <t>Belle 2004: B+ -&gt; omega l+ nu [ submitted to PRL ]</t>
  </si>
  <si>
    <t>Model</t>
  </si>
  <si>
    <t>B. R. ( 10-4 )</t>
  </si>
  <si>
    <t>Stat. Err.</t>
  </si>
  <si>
    <t>Syst. Err.</t>
  </si>
  <si>
    <t>| Vub | ( 10-3 )</t>
  </si>
  <si>
    <t>Stat. Err.</t>
  </si>
  <si>
    <t>Syst. Err.</t>
  </si>
  <si>
    <t>Th. Err. (1)</t>
  </si>
  <si>
    <t>Th. Err. (2)</t>
  </si>
  <si>
    <t>Th. Err.</t>
  </si>
  <si>
    <t>ISGW2</t>
  </si>
  <si>
    <t>LCSR</t>
  </si>
  <si>
    <t>UKQCD</t>
  </si>
  <si>
    <t>Average</t>
  </si>
  <si>
    <t>“Average” is the weighted average of the different form factor models ( giving equal weight to each ) and assuming 100% statistical correlation.</t>
  </si>
  <si>
    <t>“Th. Err. (1)” is half of the maximum spread in | Vub |, “Th. Err. (2)” is assuming a 30% error on Gamma_th. “Th. Err.” is the quadratic sum of both.</t>
  </si>
  <si>
    <t>This way of calculating the theoretical error on | Vub | is basically the approach used in CLEO 2000.</t>
  </si>
</sst>
</file>

<file path=xl/styles.xml><?xml version="1.0" encoding="utf-8"?>
<styleSheet xmlns="http://schemas.openxmlformats.org/spreadsheetml/2006/main">
  <numFmts count="1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General"/>
    <numFmt numFmtId="165" formatCode="0.00"/>
    <numFmt numFmtId="166" formatCode="0%"/>
    <numFmt numFmtId="167" formatCode="0.0"/>
  </numFmts>
  <fonts count="3">
    <font>
      <sz val="10"/>
      <name val="Arial"/>
      <family val="0"/>
    </font>
    <font>
      <b/>
      <sz val="10"/>
      <color indexed="8"/>
      <name val="Luxi Sans"/>
      <family val="2"/>
    </font>
    <font>
      <sz val="10"/>
      <color indexed="8"/>
      <name val="Luxi Sans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64" fontId="1" fillId="2" borderId="0" xfId="0" applyAlignment="1">
      <alignment/>
    </xf>
    <xf numFmtId="164" fontId="1" fillId="0" borderId="0" xfId="0" applyAlignment="1">
      <alignment/>
    </xf>
    <xf numFmtId="164" fontId="2" fillId="0" borderId="0" xfId="0" applyAlignment="1">
      <alignment horizontal="right"/>
    </xf>
    <xf numFmtId="165" fontId="2" fillId="0" borderId="0" xfId="0" applyAlignment="1">
      <alignment/>
    </xf>
    <xf numFmtId="165" fontId="1" fillId="0" borderId="0" xfId="0" applyAlignment="1">
      <alignment/>
    </xf>
    <xf numFmtId="166" fontId="1" fillId="0" borderId="0" xfId="0" applyAlignment="1">
      <alignment/>
    </xf>
    <xf numFmtId="164" fontId="1" fillId="0" borderId="0" xfId="0" applyAlignment="1">
      <alignment/>
    </xf>
    <xf numFmtId="167" fontId="2" fillId="0" borderId="0" xfId="0" applyAlignment="1">
      <alignment/>
    </xf>
    <xf numFmtId="167" fontId="1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CCCC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9.8515625" style="0" customWidth="1"/>
    <col min="2" max="10" width="12.8515625" style="0" customWidth="1"/>
    <col min="11" max="256" width="11.28125" style="0" customWidth="1"/>
  </cols>
  <sheetData>
    <row r="1" spans="1:10" s="2" customFormat="1" ht="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12"/>
    <row r="3" spans="1:3" ht="12">
      <c r="A3" t="s">
        <v>1</v>
      </c>
      <c r="B3" s="3" t="s">
        <v>2</v>
      </c>
      <c r="C3" s="3" t="s">
        <v>3</v>
      </c>
    </row>
    <row r="4" ht="12"/>
    <row r="5" spans="1:3" ht="12">
      <c r="A5" t="s">
        <v>4</v>
      </c>
      <c r="B5" s="4">
        <v>14.2</v>
      </c>
      <c r="C5" s="4">
        <v>7.1</v>
      </c>
    </row>
    <row r="6" spans="1:3" ht="12">
      <c r="A6" t="s">
        <v>5</v>
      </c>
      <c r="B6" s="4">
        <v>16.9</v>
      </c>
      <c r="C6" s="4">
        <v>5.4</v>
      </c>
    </row>
    <row r="7" spans="1:3" ht="12">
      <c r="A7" t="s">
        <v>6</v>
      </c>
      <c r="B7" s="4">
        <v>16.5</v>
      </c>
      <c r="C7" s="4">
        <v>2.9</v>
      </c>
    </row>
    <row r="8" spans="1:3" ht="12">
      <c r="A8" t="s">
        <v>7</v>
      </c>
      <c r="B8" s="4">
        <v>19.4</v>
      </c>
      <c r="C8" s="4">
        <v>5.6</v>
      </c>
    </row>
    <row r="9" spans="1:3" ht="12">
      <c r="A9" t="s">
        <v>8</v>
      </c>
      <c r="B9" s="4">
        <v>16</v>
      </c>
      <c r="C9" s="4">
        <v>2.4</v>
      </c>
    </row>
    <row r="10" spans="2:3" ht="12">
      <c r="B10" s="4"/>
      <c r="C10" s="4"/>
    </row>
    <row r="11" spans="1:3" s="2" customFormat="1" ht="12">
      <c r="A11" s="2" t="s">
        <v>9</v>
      </c>
      <c r="B11" s="5">
        <f>SUM(B5:B9)/5</f>
        <v>0</v>
      </c>
      <c r="C11" s="5">
        <f>SUM(C5:C9)/5</f>
        <v>0</v>
      </c>
    </row>
    <row r="12" spans="2:3" s="2" customFormat="1" ht="12">
      <c r="B12" s="5"/>
      <c r="C12" s="6">
        <f>C11/B11</f>
        <v>0</v>
      </c>
    </row>
    <row r="13" ht="12"/>
    <row r="14" ht="12">
      <c r="A14" t="s">
        <v>10</v>
      </c>
    </row>
    <row r="15" ht="12"/>
    <row r="16" ht="12"/>
    <row r="17" spans="1:10" s="2" customFormat="1" ht="12">
      <c r="A17" s="1" t="s">
        <v>11</v>
      </c>
      <c r="B17" s="1"/>
      <c r="C17" s="1"/>
      <c r="D17" s="1"/>
      <c r="E17" s="1"/>
      <c r="F17" s="1"/>
      <c r="G17" s="1"/>
      <c r="H17" s="1"/>
      <c r="I17" s="1"/>
      <c r="J17" s="1"/>
    </row>
    <row r="18" ht="12"/>
    <row r="19" spans="1:10" ht="12">
      <c r="A19" t="s">
        <v>12</v>
      </c>
      <c r="B19" s="3" t="s">
        <v>13</v>
      </c>
      <c r="C19" s="3" t="s">
        <v>14</v>
      </c>
      <c r="D19" s="3" t="s">
        <v>15</v>
      </c>
      <c r="E19" s="3" t="s">
        <v>16</v>
      </c>
      <c r="F19" s="3" t="s">
        <v>17</v>
      </c>
      <c r="G19" s="3" t="s">
        <v>18</v>
      </c>
      <c r="H19" s="3" t="s">
        <v>19</v>
      </c>
      <c r="I19" s="3" t="s">
        <v>20</v>
      </c>
      <c r="J19" s="3" t="s">
        <v>21</v>
      </c>
    </row>
    <row r="20" ht="12"/>
    <row r="21" spans="1:7" ht="12">
      <c r="A21" t="s">
        <v>22</v>
      </c>
      <c r="B21" s="4">
        <v>2.18</v>
      </c>
      <c r="C21" s="4">
        <v>0.34</v>
      </c>
      <c r="D21" s="4">
        <v>0.31</v>
      </c>
      <c r="E21" s="4">
        <f>10*SQRT(B21/(B5*1.542))</f>
        <v>0</v>
      </c>
      <c r="F21" s="4">
        <f>(10*C21)/(2*SQRT(B21*B5*1.542))</f>
        <v>0</v>
      </c>
      <c r="G21" s="4">
        <f>(10*D21)/(2*SQRT(B21*B5*1.542))</f>
        <v>0</v>
      </c>
    </row>
    <row r="22" spans="1:7" ht="12">
      <c r="A22" t="s">
        <v>23</v>
      </c>
      <c r="B22" s="4">
        <v>3.19</v>
      </c>
      <c r="C22" s="4">
        <v>0.48</v>
      </c>
      <c r="D22" s="4">
        <v>0.45</v>
      </c>
      <c r="E22" s="4">
        <f>10*SQRT(B22/(B6*1.542))</f>
        <v>0</v>
      </c>
      <c r="F22" s="4">
        <f>(10*C22)/(2*SQRT(B22*B6*1.542))</f>
        <v>0</v>
      </c>
      <c r="G22" s="4">
        <f>(10*D22)/(2*SQRT(B22*B6*1.542))</f>
        <v>0</v>
      </c>
    </row>
    <row r="23" spans="1:7" ht="12">
      <c r="A23" t="s">
        <v>24</v>
      </c>
      <c r="B23" s="4">
        <v>2.79</v>
      </c>
      <c r="C23" s="4">
        <v>0.42</v>
      </c>
      <c r="D23" s="4">
        <v>0.39</v>
      </c>
      <c r="E23" s="4">
        <f>10*SQRT(B23/(B7*1.542))</f>
        <v>0</v>
      </c>
      <c r="F23" s="4">
        <f>(10*C23)/(2*SQRT(B23*B7*1.542))</f>
        <v>0</v>
      </c>
      <c r="G23" s="4">
        <f>(10*D23)/(2*SQRT(B23*B7*1.542))</f>
        <v>0</v>
      </c>
    </row>
    <row r="24" spans="1:7" ht="12">
      <c r="A24" t="s">
        <v>25</v>
      </c>
      <c r="B24" s="4">
        <v>2.43</v>
      </c>
      <c r="C24" s="4">
        <v>0.37</v>
      </c>
      <c r="D24" s="4">
        <v>0.34</v>
      </c>
      <c r="E24" s="4">
        <f>10*SQRT(B24/(B8*1.542))</f>
        <v>0</v>
      </c>
      <c r="F24" s="4">
        <f>(10*C24)/(2*SQRT(B24*B8*1.542))</f>
        <v>0</v>
      </c>
      <c r="G24" s="4">
        <f>(10*D24)/(2*SQRT(B24*B8*1.542))</f>
        <v>0</v>
      </c>
    </row>
    <row r="25" spans="1:7" ht="12">
      <c r="A25" t="s">
        <v>26</v>
      </c>
      <c r="B25" s="4">
        <v>2.85</v>
      </c>
      <c r="C25" s="4">
        <v>0.43</v>
      </c>
      <c r="D25" s="4">
        <v>0.4</v>
      </c>
      <c r="E25" s="4">
        <f>10*SQRT(B25/(B9*1.542))</f>
        <v>0</v>
      </c>
      <c r="F25" s="4">
        <f>(10*C25)/(2*SQRT(B25*B9*1.542))</f>
        <v>0</v>
      </c>
      <c r="G25" s="4">
        <f>(10*D25)/(2*SQRT(B25*B9*1.542))</f>
        <v>0</v>
      </c>
    </row>
    <row r="26" ht="12"/>
    <row r="27" spans="1:10" s="2" customFormat="1" ht="12">
      <c r="A27" s="2" t="s">
        <v>27</v>
      </c>
      <c r="E27" s="5">
        <f>SUM(E21:E25)/5</f>
        <v>0</v>
      </c>
      <c r="F27" s="5">
        <f>SUM(F21:F25)/5</f>
        <v>0</v>
      </c>
      <c r="G27" s="5">
        <f>SUM(G21:G25)/5</f>
        <v>0</v>
      </c>
      <c r="H27" s="7">
        <f>(MAX(E21:E25)-MIN(E21:E25))/2</f>
        <v>0</v>
      </c>
      <c r="I27" s="7">
        <f>0.15*E27</f>
        <v>0</v>
      </c>
      <c r="J27" s="7">
        <f>SQRT(H27*H27+I27*I27)</f>
        <v>0</v>
      </c>
    </row>
    <row r="28" ht="12"/>
    <row r="29" ht="12">
      <c r="A29" t="s">
        <v>28</v>
      </c>
    </row>
    <row r="30" ht="12">
      <c r="A30" t="s">
        <v>29</v>
      </c>
    </row>
    <row r="31" ht="12">
      <c r="A31" t="s">
        <v>30</v>
      </c>
    </row>
    <row r="32" ht="12"/>
    <row r="33" ht="12"/>
    <row r="34" spans="1:10" ht="12">
      <c r="A34" s="1" t="s">
        <v>31</v>
      </c>
      <c r="B34" s="1"/>
      <c r="C34" s="1"/>
      <c r="D34" s="1"/>
      <c r="E34" s="1"/>
      <c r="F34" s="1"/>
      <c r="G34" s="1"/>
      <c r="H34" s="1"/>
      <c r="I34" s="1"/>
      <c r="J34" s="1"/>
    </row>
    <row r="35" ht="12"/>
    <row r="36" spans="1:10" ht="12">
      <c r="A36" t="s">
        <v>32</v>
      </c>
      <c r="B36" s="3" t="s">
        <v>33</v>
      </c>
      <c r="C36" s="3" t="s">
        <v>34</v>
      </c>
      <c r="D36" s="3" t="s">
        <v>35</v>
      </c>
      <c r="E36" s="3" t="s">
        <v>36</v>
      </c>
      <c r="F36" s="3" t="s">
        <v>37</v>
      </c>
      <c r="G36" s="3" t="s">
        <v>38</v>
      </c>
      <c r="H36" s="3" t="s">
        <v>39</v>
      </c>
      <c r="I36" s="3" t="s">
        <v>40</v>
      </c>
      <c r="J36" s="3" t="s">
        <v>41</v>
      </c>
    </row>
    <row r="37" ht="12"/>
    <row r="38" spans="1:7" ht="12">
      <c r="A38" t="s">
        <v>42</v>
      </c>
      <c r="B38" s="4">
        <v>2.76</v>
      </c>
      <c r="C38" s="4">
        <v>0.34</v>
      </c>
      <c r="D38" s="4">
        <v>0.4</v>
      </c>
      <c r="E38" s="4">
        <f>10*SQRT(B38/(B5*1.542))</f>
        <v>0</v>
      </c>
      <c r="F38" s="4">
        <f>(10*C38)/(2*SQRT(B38*B5*1.542))</f>
        <v>0</v>
      </c>
      <c r="G38" s="4">
        <f>(10*D38)/(2*SQRT(B38*B5*1.542))</f>
        <v>0</v>
      </c>
    </row>
    <row r="39" spans="1:7" ht="12">
      <c r="A39" t="s">
        <v>43</v>
      </c>
      <c r="B39" s="4">
        <v>3.86</v>
      </c>
      <c r="C39" s="4">
        <v>0.5</v>
      </c>
      <c r="D39" s="4">
        <v>0.56</v>
      </c>
      <c r="E39" s="4">
        <f>10*SQRT(B39/(B6*1.542))</f>
        <v>0</v>
      </c>
      <c r="F39" s="4">
        <f>(10*C39)/(2*SQRT(B39*B6*1.542))</f>
        <v>0</v>
      </c>
      <c r="G39" s="4">
        <f>(10*D39)/(2*SQRT(B39*B6*1.542))</f>
        <v>0</v>
      </c>
    </row>
    <row r="40" spans="1:7" ht="12">
      <c r="A40" t="s">
        <v>44</v>
      </c>
      <c r="B40" s="4">
        <v>3.34</v>
      </c>
      <c r="C40" s="4">
        <v>0.42</v>
      </c>
      <c r="D40" s="4">
        <v>0.48</v>
      </c>
      <c r="E40" s="4">
        <f>10*SQRT(B40/(B7*1.542))</f>
        <v>0</v>
      </c>
      <c r="F40" s="4">
        <f>(10*C40)/(2*SQRT(B40*B7*1.542))</f>
        <v>0</v>
      </c>
      <c r="G40" s="4">
        <f>(10*D40)/(2*SQRT(B40*B7*1.542))</f>
        <v>0</v>
      </c>
    </row>
    <row r="41" spans="1:7" ht="12">
      <c r="A41" t="s">
        <v>45</v>
      </c>
      <c r="B41" s="4">
        <v>2.86</v>
      </c>
      <c r="C41" s="4">
        <v>0.37</v>
      </c>
      <c r="D41" s="4">
        <v>0.41</v>
      </c>
      <c r="E41" s="4">
        <f>10*SQRT(B41/(B8*1.542))</f>
        <v>0</v>
      </c>
      <c r="F41" s="4">
        <f>(10*C41)/(2*SQRT(B41*B8*1.542))</f>
        <v>0</v>
      </c>
      <c r="G41" s="4">
        <f>(10*D41)/(2*SQRT(B41*B8*1.542))</f>
        <v>0</v>
      </c>
    </row>
    <row r="42" spans="1:7" ht="12">
      <c r="A42" t="s">
        <v>46</v>
      </c>
      <c r="B42" s="4">
        <v>3.64</v>
      </c>
      <c r="C42" s="4">
        <v>0.46</v>
      </c>
      <c r="D42" s="4">
        <v>0.52</v>
      </c>
      <c r="E42" s="4">
        <f>10*SQRT(B42/(B9*1.542))</f>
        <v>0</v>
      </c>
      <c r="F42" s="4">
        <f>(10*C42)/(2*SQRT(B42*B9*1.542))</f>
        <v>0</v>
      </c>
      <c r="G42" s="4">
        <f>(10*D42)/(2*SQRT(B42*B9*1.542))</f>
        <v>0</v>
      </c>
    </row>
    <row r="43" ht="12"/>
    <row r="44" spans="1:10" ht="12">
      <c r="A44" s="2" t="s">
        <v>47</v>
      </c>
      <c r="B44" s="2"/>
      <c r="C44" s="2"/>
      <c r="D44" s="2"/>
      <c r="E44" s="5">
        <f>SUM(E38:E42)/5</f>
        <v>0</v>
      </c>
      <c r="F44" s="5">
        <f>SUM(F38:F42)/5</f>
        <v>0</v>
      </c>
      <c r="G44" s="5">
        <f>SUM(G38:G42)/5</f>
        <v>0</v>
      </c>
      <c r="H44" s="7">
        <f>(MAX(E38:E42)-MIN(E38:E42))/2</f>
        <v>0</v>
      </c>
      <c r="I44" s="7">
        <f>0.15*E44</f>
        <v>0</v>
      </c>
      <c r="J44" s="7">
        <f>SQRT(H44*H44+I44*I44)</f>
        <v>0</v>
      </c>
    </row>
    <row r="45" ht="12"/>
    <row r="46" ht="12">
      <c r="A46" t="s">
        <v>48</v>
      </c>
    </row>
    <row r="47" ht="12">
      <c r="A47" t="s">
        <v>49</v>
      </c>
    </row>
    <row r="48" ht="12">
      <c r="A48" t="s">
        <v>50</v>
      </c>
    </row>
    <row r="49" ht="12"/>
    <row r="50" ht="12"/>
    <row r="51" spans="1:10" ht="12">
      <c r="A51" s="1" t="s">
        <v>51</v>
      </c>
      <c r="B51" s="1"/>
      <c r="C51" s="1"/>
      <c r="D51" s="1"/>
      <c r="E51" s="1"/>
      <c r="F51" s="1"/>
      <c r="G51" s="1"/>
      <c r="H51" s="1"/>
      <c r="I51" s="1"/>
      <c r="J51" s="1"/>
    </row>
    <row r="52" ht="12"/>
    <row r="53" spans="1:10" ht="12">
      <c r="A53" t="s">
        <v>52</v>
      </c>
      <c r="B53" s="3" t="s">
        <v>53</v>
      </c>
      <c r="C53" s="3" t="s">
        <v>54</v>
      </c>
      <c r="D53" s="3" t="s">
        <v>55</v>
      </c>
      <c r="E53" s="3" t="s">
        <v>56</v>
      </c>
      <c r="F53" s="3" t="s">
        <v>57</v>
      </c>
      <c r="G53" s="3" t="s">
        <v>58</v>
      </c>
      <c r="H53" s="3" t="s">
        <v>59</v>
      </c>
      <c r="I53" s="3" t="s">
        <v>60</v>
      </c>
      <c r="J53" s="3" t="s">
        <v>61</v>
      </c>
    </row>
    <row r="54" ht="12"/>
    <row r="55" spans="1:7" ht="12">
      <c r="A55" t="s">
        <v>62</v>
      </c>
      <c r="B55" s="8">
        <v>1</v>
      </c>
      <c r="C55" s="8">
        <v>0.30000000000000004</v>
      </c>
      <c r="D55" s="8">
        <v>0.16</v>
      </c>
      <c r="E55" s="8">
        <f>10*SQRT(2*B55/(B5*1.674))</f>
        <v>0</v>
      </c>
      <c r="F55" s="8">
        <f>(10*C55)/(2*SQRT(2*B55*B5*1.674))</f>
        <v>0</v>
      </c>
      <c r="G55" s="8">
        <f>(10*D55)/(2*SQRT(B55*B5*1.674))</f>
        <v>0</v>
      </c>
    </row>
    <row r="56" spans="1:7" ht="12">
      <c r="A56" t="s">
        <v>63</v>
      </c>
      <c r="B56" s="8">
        <v>1.2</v>
      </c>
      <c r="C56" s="8">
        <v>0.4</v>
      </c>
      <c r="D56" s="8">
        <v>0.2</v>
      </c>
      <c r="E56" s="8">
        <f>10*SQRT(2*B56/(B6*1.674))</f>
        <v>0</v>
      </c>
      <c r="F56" s="8">
        <f>(10*C56)/(2*SQRT(2*B56*B6*1.674))</f>
        <v>0</v>
      </c>
      <c r="G56" s="8">
        <f>(10*D56)/(2*SQRT(B56*B6*1.674))</f>
        <v>0</v>
      </c>
    </row>
    <row r="57" spans="1:7" ht="12">
      <c r="A57" t="s">
        <v>64</v>
      </c>
      <c r="B57" s="8">
        <v>1.7</v>
      </c>
      <c r="C57" s="8">
        <v>0.5</v>
      </c>
      <c r="D57" s="8">
        <v>0.28</v>
      </c>
      <c r="E57" s="8">
        <f>10*SQRT(2*B57/(B7*1.674))</f>
        <v>0</v>
      </c>
      <c r="F57" s="8">
        <f>(10*C57)/(2*SQRT(2*B57*B7*1.674))</f>
        <v>0</v>
      </c>
      <c r="G57" s="8">
        <f>(10*D57)/(2*SQRT(B57*B7*1.674))</f>
        <v>0</v>
      </c>
    </row>
    <row r="58" ht="12"/>
    <row r="59" spans="1:10" ht="12">
      <c r="A59" s="2" t="s">
        <v>65</v>
      </c>
      <c r="B59" s="2"/>
      <c r="C59" s="2"/>
      <c r="D59" s="2"/>
      <c r="E59" s="9">
        <f>SUM(E55:E57)/3</f>
        <v>0</v>
      </c>
      <c r="F59" s="9">
        <f>SUM(F55:F57)/3</f>
        <v>0</v>
      </c>
      <c r="G59" s="9">
        <f>SUM(G55:G57)/3</f>
        <v>0</v>
      </c>
      <c r="H59" s="9">
        <f>(MAX(E55:E57)-MIN(E55:E57))/2</f>
        <v>0</v>
      </c>
      <c r="I59" s="9">
        <f>0.15*E59</f>
        <v>0</v>
      </c>
      <c r="J59" s="9">
        <f>SQRT(H59*H59+I59*I59)</f>
        <v>0</v>
      </c>
    </row>
    <row r="60" ht="12"/>
    <row r="61" ht="12">
      <c r="A61" t="s">
        <v>66</v>
      </c>
    </row>
    <row r="62" ht="12">
      <c r="A62" t="s">
        <v>67</v>
      </c>
    </row>
    <row r="63" ht="12">
      <c r="A63" t="s">
        <v>68</v>
      </c>
    </row>
  </sheetData>
  <printOptions/>
  <pageMargins left="0.7875" right="0.7875" top="0.7875" bottom="0.7875" header="0.5" footer="0.5"/>
  <pageSetup cellComments="asDisplayed"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256" width="11.28125" style="0" customWidth="1"/>
  </cols>
  <sheetData>
    <row r="1" ht="12"/>
  </sheetData>
  <printOptions/>
  <pageMargins left="0.7875" right="0.7875" top="0.7875" bottom="0.7875" header="0.5" footer="0.5"/>
  <pageSetup cellComments="asDisplayed"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256" width="11.28125" style="0" customWidth="1"/>
  </cols>
  <sheetData>
    <row r="1" ht="12"/>
  </sheetData>
  <printOptions/>
  <pageMargins left="0.7875" right="0.7875" top="0.7875" bottom="0.7875" header="0.5" footer="0.5"/>
  <pageSetup cellComments="asDisplayed"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1601-01-01T00:01:42Z</cp:lastPrinted>
  <dcterms:created xsi:type="dcterms:W3CDTF">2004-03-19T04:10:38Z</dcterms:created>
  <dcterms:modified xsi:type="dcterms:W3CDTF">2004-03-19T10:27:55Z</dcterms:modified>
  <cp:category/>
  <cp:version/>
  <cp:contentType/>
  <cp:contentStatus/>
  <cp:revision>6</cp:revision>
</cp:coreProperties>
</file>