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65371" windowWidth="9630" windowHeight="11160" firstSheet="3" activeTab="3"/>
  </bookViews>
  <sheets>
    <sheet name="FY2004" sheetId="1" r:id="rId1"/>
    <sheet name="FY2005" sheetId="2" r:id="rId2"/>
    <sheet name="FY2006" sheetId="3" r:id="rId3"/>
    <sheet name="FY2004-FY2006" sheetId="4" r:id="rId4"/>
  </sheets>
  <definedNames>
    <definedName name="_xlnm.Print_Area" localSheetId="0">'FY2004'!$A$1:$M$62</definedName>
    <definedName name="_xlnm.Print_Area" localSheetId="3">'FY2004-FY2006'!$A$1:$M$62</definedName>
    <definedName name="_xlnm.Print_Area" localSheetId="2">'FY2006'!$A$1:$M$62</definedName>
  </definedNames>
  <calcPr fullCalcOnLoad="1"/>
</workbook>
</file>

<file path=xl/sharedStrings.xml><?xml version="1.0" encoding="utf-8"?>
<sst xmlns="http://schemas.openxmlformats.org/spreadsheetml/2006/main" count="372" uniqueCount="96">
  <si>
    <t>DOE F 4620.1</t>
  </si>
  <si>
    <t>U.S. Department of Energy</t>
  </si>
  <si>
    <t>OMB Control No.</t>
  </si>
  <si>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</si>
  <si>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</si>
  <si>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</si>
  <si>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</si>
  <si>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</si>
  <si>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</si>
  <si>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</si>
  <si>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</si>
  <si>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</si>
  <si>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</si>
  <si>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</si>
  <si>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</si>
  <si>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</si>
  <si>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</si>
  <si>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</si>
  <si>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</si>
  <si>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</si>
  <si>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</si>
  <si>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</si>
  <si>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</si>
  <si>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</si>
  <si>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</si>
  <si>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</si>
  <si>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</si>
  <si>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</si>
  <si>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</si>
  <si>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</si>
  <si>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</si>
  <si>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</si>
  <si>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</si>
  <si>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</si>
  <si>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</si>
  <si>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</si>
  <si>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</si>
  <si>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</si>
  <si>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</si>
  <si>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</si>
  <si>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</si>
  <si>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</si>
  <si>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</si>
  <si>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</si>
  <si>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</si>
  <si>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</si>
  <si>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</si>
  <si>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</si>
  <si>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</si>
  <si>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</si>
  <si>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</si>
  <si>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</si>
  <si>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</si>
  <si>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</si>
  <si>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</si>
  <si>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</si>
  <si>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</si>
  <si>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</si>
  <si>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</si>
  <si>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</si>
  <si>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</si>
  <si>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</si>
  <si>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</si>
  <si>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</si>
  <si>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</si>
  <si>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</si>
  <si>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</si>
  <si>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</si>
  <si>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</si>
  <si>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</si>
  <si>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</si>
  <si>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</si>
  <si>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</si>
  <si>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</si>
  <si>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</si>
  <si>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</si>
  <si>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</si>
  <si>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</si>
  <si>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</si>
  <si>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</si>
  <si>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</si>
  <si>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</si>
  <si>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</si>
  <si>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FY2004</t>
  </si>
  <si>
    <t>Stanford Linear Accelerator Center</t>
  </si>
  <si>
    <t>6.8% on M&amp;S</t>
  </si>
  <si>
    <t>36% on labor and travel</t>
  </si>
  <si>
    <t>FY2005</t>
  </si>
  <si>
    <t>OTHER  (Graduate-Student tuition)</t>
  </si>
  <si>
    <t>OTHER (Graduate-Student tuition)</t>
  </si>
  <si>
    <t>R. Les Cottrell</t>
  </si>
  <si>
    <t>Connie A. Logg</t>
  </si>
  <si>
    <t>Paola Grosso</t>
  </si>
  <si>
    <t>R. Les. Cottrell</t>
  </si>
  <si>
    <t>FY2004-FY2006</t>
  </si>
  <si>
    <t>FY2006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</si>
</sst>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6">
      <pane xSplit="4800" topLeftCell="H1" activePane="topRight" state="split"/>
      <selection pane="topLeft" activeCell="D54" sqref="D54"/>
      <selection pane="topRight" activeCell="K54" sqref="K54"/>
      <selection pane="topLeft" activeCell="I25" sqref="I25"/>
      <selection pane="topRight" activeCell="I40" sqref="I40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83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1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93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90</v>
      </c>
      <c r="E14" s="113"/>
      <c r="F14" s="113"/>
      <c r="G14" s="113"/>
      <c r="H14" s="146">
        <v>2</v>
      </c>
      <c r="I14" s="147">
        <v>0</v>
      </c>
      <c r="J14" s="147">
        <v>0</v>
      </c>
      <c r="K14" s="135">
        <f>H14*0</f>
        <v>0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91</v>
      </c>
      <c r="E15" s="113"/>
      <c r="F15" s="113"/>
      <c r="G15" s="113"/>
      <c r="H15" s="146">
        <v>3</v>
      </c>
      <c r="I15" s="147">
        <v>0</v>
      </c>
      <c r="J15" s="147">
        <v>0</v>
      </c>
      <c r="K15" s="135">
        <f>H15*0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 t="s">
        <v>92</v>
      </c>
      <c r="E16" s="113"/>
      <c r="F16" s="113"/>
      <c r="G16" s="113"/>
      <c r="H16" s="146">
        <v>3</v>
      </c>
      <c r="I16" s="147">
        <v>0</v>
      </c>
      <c r="J16" s="147">
        <v>0</v>
      </c>
      <c r="K16" s="135">
        <f>H16*0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3</v>
      </c>
      <c r="D20" s="31" t="s">
        <v>29</v>
      </c>
      <c r="E20" s="31"/>
      <c r="F20" s="31"/>
      <c r="G20" s="31"/>
      <c r="H20" s="146">
        <f>SUM(H14:H19)</f>
        <v>8</v>
      </c>
      <c r="I20" s="146">
        <f>SUM(I14:I19)</f>
        <v>0</v>
      </c>
      <c r="J20" s="146">
        <f>SUM(J14:J19)</f>
        <v>0</v>
      </c>
      <c r="K20" s="137">
        <f>SUM(K14:K19)</f>
        <v>0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32</v>
      </c>
      <c r="B22" s="114"/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34</v>
      </c>
      <c r="B23" s="131">
        <v>1</v>
      </c>
      <c r="C23" s="8" t="s">
        <v>35</v>
      </c>
      <c r="D23" s="31"/>
      <c r="E23" s="31"/>
      <c r="F23" s="31"/>
      <c r="G23" s="31"/>
      <c r="H23" s="146">
        <v>3</v>
      </c>
      <c r="I23" s="147"/>
      <c r="J23" s="147"/>
      <c r="K23" s="135">
        <f>H23*0</f>
        <v>0</v>
      </c>
      <c r="L23" s="44"/>
      <c r="M23" s="26"/>
      <c r="O23" s="52"/>
    </row>
    <row r="24" spans="1:15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/>
      <c r="I24" s="134">
        <v>9</v>
      </c>
      <c r="J24" s="134">
        <v>0</v>
      </c>
      <c r="K24" s="135">
        <f>B24*(0*I24+J24*0)</f>
        <v>0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0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0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0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/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9">
        <v>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0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88</v>
      </c>
      <c r="D54" s="129"/>
      <c r="E54" s="120"/>
      <c r="F54" s="121"/>
      <c r="G54" s="120"/>
      <c r="H54" s="122"/>
      <c r="I54" s="123"/>
      <c r="J54" s="122"/>
      <c r="K54" s="140">
        <f>B24*(I24*0+J24*0)</f>
        <v>0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0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0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86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0.36*(K30+K41)+0.068*K49</f>
        <v>0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0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0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94"/>
  <sheetViews>
    <sheetView workbookViewId="0" topLeftCell="A16">
      <pane xSplit="4815" topLeftCell="H1" activePane="topRight" state="split"/>
      <selection pane="topLeft" activeCell="H20" sqref="H20"/>
      <selection pane="topRight" activeCell="K24" sqref="K24"/>
      <selection pane="topLeft" activeCell="A51" sqref="A51:IV51"/>
      <selection pane="topRight" activeCell="K30" sqref="K30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87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2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90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90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H14*0*(1+0.03)</f>
        <v>0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91</v>
      </c>
      <c r="E15" s="113"/>
      <c r="F15" s="113"/>
      <c r="G15" s="113"/>
      <c r="H15" s="146">
        <v>2</v>
      </c>
      <c r="I15" s="147">
        <v>0</v>
      </c>
      <c r="J15" s="147">
        <v>0</v>
      </c>
      <c r="K15" s="135">
        <f>H15*0*(1+0.03)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 t="s">
        <v>92</v>
      </c>
      <c r="E16" s="113"/>
      <c r="F16" s="113"/>
      <c r="G16" s="113"/>
      <c r="H16" s="146">
        <v>3</v>
      </c>
      <c r="I16" s="147">
        <v>0</v>
      </c>
      <c r="J16" s="147">
        <v>0</v>
      </c>
      <c r="K16" s="135">
        <f>H16*0*(1+0.03)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3</v>
      </c>
      <c r="D20" s="31" t="s">
        <v>29</v>
      </c>
      <c r="E20" s="31"/>
      <c r="F20" s="31"/>
      <c r="G20" s="31"/>
      <c r="H20" s="146">
        <f>SUM(H14:H18)</f>
        <v>6</v>
      </c>
      <c r="I20" s="146">
        <f>SUM(I14:I19)</f>
        <v>0</v>
      </c>
      <c r="J20" s="146">
        <f>SUM(J14:J19)</f>
        <v>0</v>
      </c>
      <c r="K20" s="137">
        <f>SUM(K14:K19)</f>
        <v>0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34</v>
      </c>
      <c r="B23" s="131">
        <v>1</v>
      </c>
      <c r="C23" s="8" t="s">
        <v>35</v>
      </c>
      <c r="D23" s="31"/>
      <c r="E23" s="31"/>
      <c r="F23" s="31"/>
      <c r="G23" s="31"/>
      <c r="H23" s="146">
        <v>6</v>
      </c>
      <c r="I23" s="147"/>
      <c r="J23" s="147"/>
      <c r="K23" s="135">
        <f>H23*0*1.03</f>
        <v>0</v>
      </c>
      <c r="L23" s="44"/>
      <c r="M23" s="26"/>
      <c r="O23" s="52"/>
    </row>
    <row r="24" spans="1:15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/>
      <c r="I24" s="134">
        <v>9</v>
      </c>
      <c r="J24" s="134">
        <v>0</v>
      </c>
      <c r="K24" s="135">
        <f>1.03*(I24*0+J24*0)</f>
        <v>0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0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0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0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f>1.03*'FY2004'!K38</f>
        <v>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9">
        <f>1.03*'FY2004'!K39</f>
        <v>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0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88</v>
      </c>
      <c r="D54" s="129"/>
      <c r="E54" s="120"/>
      <c r="F54" s="121"/>
      <c r="G54" s="120"/>
      <c r="H54" s="122"/>
      <c r="I54" s="123"/>
      <c r="J54" s="122"/>
      <c r="K54" s="140">
        <f>1.03*(I24*0+J24*0)</f>
        <v>0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0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0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86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0.36*(K30+K41)+0.068*K49</f>
        <v>0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0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0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L1">
      <pane xSplit="4815" topLeftCell="G12" activePane="topLeft" state="split"/>
      <selection pane="topLeft" activeCell="A5" sqref="A5"/>
      <selection pane="topRight" activeCell="K24" sqref="K24"/>
      <selection pane="topLeft" activeCell="L7" sqref="L7"/>
      <selection pane="topRight" activeCell="K30" sqref="K30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95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3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90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90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H14*0*1.03^2</f>
        <v>0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91</v>
      </c>
      <c r="E15" s="113"/>
      <c r="F15" s="113"/>
      <c r="G15" s="113"/>
      <c r="H15" s="146">
        <v>2</v>
      </c>
      <c r="I15" s="147">
        <v>0</v>
      </c>
      <c r="J15" s="147">
        <v>0</v>
      </c>
      <c r="K15" s="135">
        <f>H15*0*1.03^2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 t="s">
        <v>92</v>
      </c>
      <c r="E16" s="113"/>
      <c r="F16" s="113"/>
      <c r="G16" s="113"/>
      <c r="H16" s="146">
        <v>3</v>
      </c>
      <c r="I16" s="147">
        <v>0</v>
      </c>
      <c r="J16" s="147">
        <v>0</v>
      </c>
      <c r="K16" s="135">
        <f>H16*0*1.03^2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4</v>
      </c>
      <c r="D20" s="31" t="s">
        <v>29</v>
      </c>
      <c r="E20" s="31"/>
      <c r="F20" s="31"/>
      <c r="G20" s="31"/>
      <c r="H20" s="146">
        <f>SUM(H14:H19)</f>
        <v>6</v>
      </c>
      <c r="I20" s="146">
        <f>SUM(I14:I19)</f>
        <v>0</v>
      </c>
      <c r="J20" s="146">
        <f>SUM(J14:J19)</f>
        <v>0</v>
      </c>
      <c r="K20" s="137">
        <f>SUM(K14:K19)</f>
        <v>0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34</v>
      </c>
      <c r="B23" s="131">
        <v>1</v>
      </c>
      <c r="C23" s="8" t="s">
        <v>35</v>
      </c>
      <c r="D23" s="31"/>
      <c r="E23" s="31"/>
      <c r="F23" s="31"/>
      <c r="G23" s="31"/>
      <c r="H23" s="146">
        <v>6</v>
      </c>
      <c r="I23" s="147"/>
      <c r="J23" s="147"/>
      <c r="K23" s="135">
        <f>H23*0*1.035^2</f>
        <v>0</v>
      </c>
      <c r="L23" s="44"/>
      <c r="M23" s="26"/>
      <c r="O23" s="52"/>
    </row>
    <row r="24" spans="1:15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/>
      <c r="I24" s="134">
        <v>9</v>
      </c>
      <c r="J24" s="134">
        <v>0</v>
      </c>
      <c r="K24" s="135">
        <f>(1.035^2)*(I24*0+0*J24)</f>
        <v>0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0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0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0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f>1.03^2*'FY2004'!K38</f>
        <v>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8">
        <f>1.03^2*'FY2004'!K39</f>
        <v>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0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>
        <v>0</v>
      </c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88</v>
      </c>
      <c r="D54" s="129"/>
      <c r="E54" s="120"/>
      <c r="F54" s="121"/>
      <c r="G54" s="120"/>
      <c r="H54" s="122"/>
      <c r="I54" s="123"/>
      <c r="J54" s="122"/>
      <c r="K54" s="140">
        <f>(1.035^2)*(I24*0+J24*0)</f>
        <v>0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0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0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86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0.36*(K30+K41)+0.068*K49</f>
        <v>0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0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0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tabSelected="1" workbookViewId="0" topLeftCell="A1">
      <selection activeCell="K14" sqref="K14"/>
      <selection activeCell="I25" sqref="I25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94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4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36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90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90</v>
      </c>
      <c r="E14" s="113"/>
      <c r="F14" s="113"/>
      <c r="G14" s="113"/>
      <c r="H14" s="146">
        <f>'FY2004'!H14+'FY2005'!H14+'FY2006'!H14</f>
        <v>4</v>
      </c>
      <c r="I14" s="147">
        <v>0</v>
      </c>
      <c r="J14" s="147">
        <v>0</v>
      </c>
      <c r="K14" s="135">
        <f>'FY2004'!K14+'FY2005'!K14+'FY2006'!K14</f>
        <v>0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91</v>
      </c>
      <c r="E15" s="113"/>
      <c r="F15" s="113"/>
      <c r="G15" s="113"/>
      <c r="H15" s="146">
        <f>'FY2004'!H15+'FY2005'!H15+'FY2006'!H15</f>
        <v>7</v>
      </c>
      <c r="I15" s="147">
        <v>0</v>
      </c>
      <c r="J15" s="147">
        <v>0</v>
      </c>
      <c r="K15" s="135">
        <f>'FY2004'!K15+'FY2005'!K15+'FY2006'!K15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 t="s">
        <v>92</v>
      </c>
      <c r="E16" s="113"/>
      <c r="F16" s="113"/>
      <c r="G16" s="113"/>
      <c r="H16" s="146">
        <f>'FY2004'!H16+'FY2005'!H16+'FY2006'!H16</f>
        <v>9</v>
      </c>
      <c r="I16" s="147">
        <v>0</v>
      </c>
      <c r="J16" s="147">
        <v>0</v>
      </c>
      <c r="K16" s="135">
        <f>'FY2004'!K16+'FY2005'!K16+'FY2006'!K16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3</v>
      </c>
      <c r="D20" s="31" t="s">
        <v>29</v>
      </c>
      <c r="E20" s="31"/>
      <c r="F20" s="31"/>
      <c r="G20" s="31"/>
      <c r="H20" s="146">
        <f>SUM(H14:H19)</f>
        <v>20</v>
      </c>
      <c r="I20" s="146">
        <f>SUM(I14:I19)</f>
        <v>0</v>
      </c>
      <c r="J20" s="146">
        <f>SUM(J14:J19)</f>
        <v>0</v>
      </c>
      <c r="K20" s="137">
        <f>SUM(K14:K19)</f>
        <v>0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 thickBo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 thickBot="1">
      <c r="A23" s="5" t="s">
        <v>34</v>
      </c>
      <c r="B23" s="131">
        <v>1</v>
      </c>
      <c r="C23" s="8" t="s">
        <v>35</v>
      </c>
      <c r="D23" s="31"/>
      <c r="E23" s="31"/>
      <c r="F23" s="31"/>
      <c r="G23" s="31"/>
      <c r="H23" s="146">
        <f>'FY2004'!H23+'FY2005'!H20+'FY2006'!H23</f>
        <v>15</v>
      </c>
      <c r="I23" s="147"/>
      <c r="J23" s="147"/>
      <c r="K23" s="90">
        <f>'FY2004'!K23+'FY2005'!K23+'FY2006'!K23</f>
        <v>0</v>
      </c>
      <c r="L23" s="44"/>
      <c r="M23" s="26"/>
      <c r="O23" s="52"/>
    </row>
    <row r="24" spans="1:15" s="49" customFormat="1" ht="12" customHeight="1" thickBot="1">
      <c r="A24" s="5" t="s">
        <v>36</v>
      </c>
      <c r="B24" s="114">
        <v>2</v>
      </c>
      <c r="C24" s="8" t="s">
        <v>37</v>
      </c>
      <c r="D24" s="31"/>
      <c r="E24" s="31"/>
      <c r="F24" s="31"/>
      <c r="G24" s="31"/>
      <c r="H24" s="133"/>
      <c r="I24" s="134">
        <f>'FY2004'!I24+'FY2005'!I24+'FY2006'!I24</f>
        <v>27</v>
      </c>
      <c r="J24" s="134">
        <f>+'FY2004'!J24+'FY2005'!J24+'FY2006'!J24</f>
        <v>0</v>
      </c>
      <c r="K24" s="90">
        <f>'FY2004'!K24+'FY2005'!K24+'FY2006'!K24</f>
        <v>0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'FY2004'!K28+'FY2005'!K28+'FY2006'!K28</f>
        <v>0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90">
        <f>'FY2004'!K29+'FY2005'!K29+'FY2006'!K29</f>
        <v>0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'FY2004'!K30+'FY2005'!K30+'FY2006'!K30</f>
        <v>0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 thickBo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90">
        <f>'FY2004'!K38+'FY2005'!K38+'FY2005'!K38</f>
        <v>0</v>
      </c>
      <c r="L38" s="88"/>
      <c r="M38" s="89"/>
      <c r="O38" s="52"/>
    </row>
    <row r="39" spans="1:15" s="49" customFormat="1" ht="12" customHeight="1" thickBo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90">
        <f>'FY2004'!K39+'FY2005'!K39+'FY2005'!K39</f>
        <v>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'FY2006'!K41+'FY2004'!K41</f>
        <v>0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 thickBo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 thickBo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90">
        <f>'FY2006'!K49+'FY2004'!K49</f>
        <v>0</v>
      </c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 thickBo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89</v>
      </c>
      <c r="D54" s="129"/>
      <c r="E54" s="120"/>
      <c r="F54" s="121"/>
      <c r="G54" s="120"/>
      <c r="H54" s="122"/>
      <c r="I54" s="123"/>
      <c r="J54" s="122"/>
      <c r="K54" s="90">
        <f>'FY2004'!K54+'FY2005'!K54+'FY2006'!K54</f>
        <v>0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'FY2004'!K55+'FY2005'!K55+'FY2006'!K55</f>
        <v>0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'FY2004'!K56+'FY2005'!K56+'FY2006'!K56</f>
        <v>0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 thickBot="1">
      <c r="A58" s="115"/>
      <c r="B58" s="116"/>
      <c r="C58" s="116"/>
      <c r="D58" s="117"/>
      <c r="E58" s="117"/>
      <c r="F58" s="124" t="s">
        <v>86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90">
        <f>'FY2004'!K59+'FY2005'!K59+'FY2006'!K59</f>
        <v>0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'FY2004'!K60+'FY2005'!K60+'FY2006'!K60</f>
        <v>0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'FY2004'!K62+'FY2005'!K62+'FY2005'!K62</f>
        <v>0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cottrell</cp:lastModifiedBy>
  <cp:lastPrinted>2004-02-06T23:34:46Z</cp:lastPrinted>
  <dcterms:created xsi:type="dcterms:W3CDTF">2004-01-21T20:03:26Z</dcterms:created>
  <dcterms:modified xsi:type="dcterms:W3CDTF">2004-02-10T23:16:56Z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1522136562</vt:i4>
  </property>
  <property fmtid="{D5CDD505-2E9C-101B-9397-08002B2CF9AE}" pid="3" name="_EmailSubject">
    <vt:lpwstr>PPDG SLAC</vt:lpwstr>
  </property>
  <property fmtid="{D5CDD505-2E9C-101B-9397-08002B2CF9AE}" pid="4" name="_AuthorEmail">
    <vt:lpwstr>richard.mount@slac.stanford.edu</vt:lpwstr>
  </property>
  <property fmtid="{D5CDD505-2E9C-101B-9397-08002B2CF9AE}" pid="5" name="_AuthorEmailDisplayName">
    <vt:lpwstr>Mount, Richard P.</vt:lpwstr>
  </property>
  <property fmtid="{D5CDD505-2E9C-101B-9397-08002B2CF9AE}" pid="6" name="_ReviewingToolsShownOnce">
    <vt:lpwstr/>
  </property>
</Properties>
</file>