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195" windowWidth="12120" windowHeight="9120" firstSheet="4" activeTab="4"/>
  </bookViews>
  <sheets>
    <sheet name="FY2004" sheetId="1" r:id="rId1"/>
    <sheet name="Inflation" sheetId="2" r:id="rId2"/>
    <sheet name="FY2005" sheetId="3" r:id="rId3"/>
    <sheet name="FY2006" sheetId="4" r:id="rId4"/>
    <sheet name="FY2004-FY2006" sheetId="5" r:id="rId5"/>
  </sheets>
  <definedNames>
    <definedName name="_xlnm.Print_Area" localSheetId="0">'FY2004'!$A$1:$M$62</definedName>
    <definedName name="_xlnm.Print_Area" localSheetId="4">'FY2004-FY2006'!$A$1:$M$62</definedName>
    <definedName name="_xlnm.Print_Area" localSheetId="2">'FY2005'!$A$1:$M$62</definedName>
    <definedName name="_xlnm.Print_Area" localSheetId="3">'FY2006'!$A$1:$M$62</definedName>
  </definedNames>
  <calcPr fullCalcOnLoad="1"/>
</workbook>
</file>

<file path=xl/sharedStrings.xml><?xml version="1.0" encoding="utf-8"?>
<sst xmlns="http://schemas.openxmlformats.org/spreadsheetml/2006/main" count="365" uniqueCount="95">
  <si>
    <t>DOE F 4620.1</t>
  </si>
  <si>
    <t>U.S. Department of Energy</t>
  </si>
  <si>
    <t>OMB Control No.</t>
  </si>
  <si>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</si>
  <si>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</si>
  <si>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</si>
  <si>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</si>
  <si>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</si>
  <si>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</si>
  <si>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</si>
  <si>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</si>
  <si>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</si>
  <si>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</si>
  <si>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</si>
  <si>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</si>
  <si>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</si>
  <si>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</si>
  <si>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</si>
  <si>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</si>
  <si>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</si>
  <si>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</si>
  <si>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</si>
  <si>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</si>
  <si>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</si>
  <si>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</si>
  <si>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</si>
  <si>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</si>
  <si>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</si>
  <si>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</si>
  <si>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</si>
  <si>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</si>
  <si>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</si>
  <si>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</si>
  <si>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</si>
  <si>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</si>
  <si>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</si>
  <si>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</si>
  <si>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</si>
  <si>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</si>
  <si>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</si>
  <si>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</si>
  <si>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</si>
  <si>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</si>
  <si>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</si>
  <si>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</si>
  <si>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</si>
  <si>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</si>
  <si>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</si>
  <si>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</si>
  <si>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</si>
  <si>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</si>
  <si>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</si>
  <si>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</si>
  <si>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</si>
  <si>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</si>
  <si>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</si>
  <si>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</si>
  <si>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</si>
  <si>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</si>
  <si>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</si>
  <si>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</si>
  <si>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</si>
  <si>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</si>
  <si>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</si>
  <si>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</si>
  <si>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</si>
  <si>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</si>
  <si>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</si>
  <si>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</si>
  <si>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</si>
  <si>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</si>
  <si>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</si>
  <si>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</si>
  <si>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</si>
  <si>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</si>
  <si>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</si>
  <si>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</si>
  <si>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</si>
  <si>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</si>
  <si>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</si>
  <si>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</si>
  <si>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</si>
  <si>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</si>
  <si>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</si>
  <si>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</si>
  <si>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</si>
  <si>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</si>
  <si>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</si>
  <si>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</si>
  <si>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</si>
  <si>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</si>
  <si>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FY2004-FY2006</t>
  </si>
  <si>
    <t>FY2006</t>
  </si>
  <si>
    <t>Inflation</t>
  </si>
  <si>
    <t>37% on labor and travel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</si>
</sst>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40">
      <pane xSplit="6135" topLeftCell="H1" activePane="topRight" state="split"/>
      <selection pane="topLeft" activeCell="K24" sqref="K24"/>
      <selection pane="topRight" activeCell="K24" sqref="K24"/>
      <selection pane="topLeft" activeCell="F58" sqref="F58"/>
      <selection pane="topRight" activeCell="L54" sqref="L54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</f>
        <v>12084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H16*7500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</v>
      </c>
      <c r="I20" s="146">
        <f>SUM(I14:I19)</f>
        <v>0</v>
      </c>
      <c r="J20" s="146">
        <f>SUM(J14:J19)</f>
        <v>0</v>
      </c>
      <c r="K20" s="137">
        <f>SUM(K14:K19)</f>
        <v>12084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/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>
        <v>0</v>
      </c>
      <c r="I24" s="134">
        <v>9</v>
      </c>
      <c r="J24" s="134">
        <v>3</v>
      </c>
      <c r="K24" s="135">
        <f>B24*(2200*I24+J24*4400)</f>
        <v>33000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45084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4659.36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49743.36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9">
        <v>3500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3500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87</v>
      </c>
      <c r="D54" s="129"/>
      <c r="E54" s="120"/>
      <c r="F54" s="121"/>
      <c r="G54" s="120"/>
      <c r="H54" s="122"/>
      <c r="I54" s="123"/>
      <c r="J54" s="122"/>
      <c r="K54" s="140">
        <v>17160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17160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70403.36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94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0.37*(K30+K41)+0.068*K49</f>
        <v>19700.0432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90103.4032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90103.4032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  <selection activeCell="A1" sqref="A1:C1"/>
    </sheetView>
  </sheetViews>
  <sheetFormatPr defaultColWidth="9.00390625" defaultRowHeight="12.75"/>
  <sheetData>
    <row r="1" spans="1:3" ht="12.75">
      <c r="A1" s="105" t="s">
        <v>93</v>
      </c>
      <c r="B1" s="105"/>
      <c r="C1" s="105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SheetLayoutView="100" workbookViewId="0" topLeftCell="A38">
      <pane xSplit="3645" topLeftCell="H1" activePane="topRight" state="split"/>
      <selection pane="topLeft" activeCell="A1" sqref="A1"/>
      <selection pane="topRight" activeCell="H20" sqref="H20"/>
      <selection pane="topLeft" activeCell="F58" sqref="F58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86</v>
      </c>
      <c r="K6" s="50"/>
    </row>
    <row r="7" spans="1:14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</row>
    <row r="10" spans="1:14" s="2" customFormat="1" ht="12" customHeight="1">
      <c r="A10" s="141"/>
      <c r="B10" s="108"/>
      <c r="C10" s="108"/>
      <c r="D10" s="144" t="s">
        <v>89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</row>
    <row r="12" spans="1:14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</f>
        <v>12446.52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H15*7500*(1+Inflation!C1)</f>
        <v>0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SUM(H14:H18)</f>
        <v>1</v>
      </c>
      <c r="I20" s="146">
        <f>SUM(I14:I19)</f>
        <v>0</v>
      </c>
      <c r="J20" s="146">
        <f>SUM(J14:J19)</f>
        <v>0</v>
      </c>
      <c r="K20" s="137">
        <f>SUM(K14:K19)</f>
        <v>12446.52</v>
      </c>
      <c r="L20" s="91"/>
      <c r="M20" s="92"/>
    </row>
    <row r="21" spans="1:13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(1+Inflation!C1)*(I24*2200+J24*4400)</f>
        <v>33990</v>
      </c>
      <c r="L24" s="44"/>
      <c r="M24" s="26"/>
    </row>
    <row r="25" spans="1:13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46436.520000000004</v>
      </c>
      <c r="L28" s="91"/>
      <c r="M28" s="92"/>
    </row>
    <row r="29" spans="1:13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4799.1408</v>
      </c>
      <c r="L29" s="91"/>
      <c r="M29" s="92"/>
    </row>
    <row r="30" spans="1:13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51235.660800000005</v>
      </c>
      <c r="L30" s="91"/>
      <c r="M30" s="92"/>
    </row>
    <row r="31" spans="1:13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</f>
        <v>0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</f>
        <v>3605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3605</v>
      </c>
      <c r="L41" s="91"/>
      <c r="M41" s="92"/>
    </row>
    <row r="42" spans="1:13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87</v>
      </c>
      <c r="D54" s="129"/>
      <c r="E54" s="120"/>
      <c r="F54" s="121"/>
      <c r="G54" s="120"/>
      <c r="H54" s="122"/>
      <c r="I54" s="123"/>
      <c r="J54" s="122"/>
      <c r="K54" s="140">
        <f>(1+Inflation!C1)*B24*'FY2004'!K54/'FY2004'!B24</f>
        <v>17674.8</v>
      </c>
      <c r="L54" s="41"/>
      <c r="M54" s="26"/>
    </row>
    <row r="55" spans="1:13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17674.8</v>
      </c>
      <c r="L55" s="91"/>
      <c r="M55" s="92"/>
    </row>
    <row r="56" spans="1:13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72515.4608</v>
      </c>
      <c r="L56" s="91"/>
      <c r="M56" s="92"/>
    </row>
    <row r="57" spans="1:13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94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0.37*(K30+K41)+0.068*K49</f>
        <v>20291.044496000002</v>
      </c>
      <c r="L59" s="41"/>
      <c r="M59" s="26"/>
    </row>
    <row r="60" spans="1:13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92806.505296</v>
      </c>
      <c r="L60" s="91"/>
      <c r="M60" s="92"/>
    </row>
    <row r="61" spans="1:13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92806.505296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E44">
      <pane xSplit="4050" topLeftCell="G5" activePane="topLeft" state="split"/>
      <selection pane="topLeft" activeCell="G5" sqref="G5"/>
      <selection pane="topRight" activeCell="K16" sqref="K16"/>
      <selection pane="topLeft" activeCell="F58" sqref="F58"/>
      <selection pane="topRight" activeCell="K55" sqref="K5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92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3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89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H14*12084*(1+0.03)*(1+Inflation!C1)</f>
        <v>12819.9156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H15*7500*(1+Inflation!C1)*(1+0.035)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H16*6297*(1+Inflation!C1)*(1+0.035)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</v>
      </c>
      <c r="I20" s="146">
        <f>SUM(I14:I19)</f>
        <v>0</v>
      </c>
      <c r="J20" s="146">
        <f>SUM(J14:J19)</f>
        <v>0</v>
      </c>
      <c r="K20" s="137">
        <f>SUM(K14:K19)</f>
        <v>12819.9156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H23*7500*(1+Inflation!C1)^2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((1+Inflation!C1)^2)*(I24*2200+J24*4400)</f>
        <v>35009.7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47829.6156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4943.115024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52772.730623999996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'FY2004'!K38*(1+Inflation!C1)^2</f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'FY2004'!K39*(1+Inflation!C1)^2</f>
        <v>3713.1499999999996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3713.1499999999996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87</v>
      </c>
      <c r="D54" s="129"/>
      <c r="E54" s="120"/>
      <c r="F54" s="121"/>
      <c r="G54" s="120"/>
      <c r="H54" s="122"/>
      <c r="I54" s="123"/>
      <c r="J54" s="122"/>
      <c r="K54" s="140">
        <f>(1.03)^2*B24*'FY2004'!K54/'FY2004'!B24</f>
        <v>18205.043999999998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18205.043999999998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74690.92462399999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94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0.37*(K30+K41)+0.068*K49</f>
        <v>20899.77583088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95590.70045487999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95590.70045487999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tabSelected="1" workbookViewId="0" topLeftCell="A42">
      <pane xSplit="3495" topLeftCell="H1" activePane="topLeft" state="split"/>
      <selection pane="topLeft" activeCell="B25" sqref="B25"/>
      <selection pane="topRight" activeCell="F1" sqref="F1"/>
      <selection pane="topLeft" activeCell="F2" sqref="F2:H2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91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36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89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f>'FY2004'!H14+'FY2005'!H14+'FY2006'!H14</f>
        <v>3</v>
      </c>
      <c r="I14" s="147">
        <v>0</v>
      </c>
      <c r="J14" s="147">
        <v>0</v>
      </c>
      <c r="K14" s="135">
        <f>'FY2004'!K14+'FY2005'!K14+'FY2006'!K14</f>
        <v>37350.4356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f>'FY2004'!H15+'FY2005'!H15+'FY2006'!H15</f>
        <v>0</v>
      </c>
      <c r="I15" s="147">
        <v>0</v>
      </c>
      <c r="J15" s="147">
        <v>0</v>
      </c>
      <c r="K15" s="135">
        <f>'FY2004'!K15+'FY2005'!K15+'FY2006'!K15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'FY2004'!H16+'FY2005'!H16+'FY2006'!H16</f>
        <v>0</v>
      </c>
      <c r="I16" s="147">
        <v>0</v>
      </c>
      <c r="J16" s="147">
        <v>0</v>
      </c>
      <c r="K16" s="135">
        <f>'FY2004'!K16+'FY2005'!K16+'FY2006'!K16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3</v>
      </c>
      <c r="I20" s="146">
        <f>SUM(I14:I19)</f>
        <v>0</v>
      </c>
      <c r="J20" s="146">
        <f>SUM(J14:J19)</f>
        <v>0</v>
      </c>
      <c r="K20" s="137">
        <f>SUM(K14:K19)</f>
        <v>37350.4356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90">
        <f>'FY2004'!K23+'FY2005'!K23+'FY2006'!K23</f>
        <v>0</v>
      </c>
      <c r="L23" s="44"/>
      <c r="M23" s="26"/>
      <c r="O23" s="52"/>
    </row>
    <row r="24" spans="1:15" s="49" customFormat="1" ht="12" customHeight="1" thickBo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56"/>
      <c r="I24" s="157">
        <f>'FY2004'!I24+'FY2005'!I24+'FY2006'!I24</f>
        <v>27</v>
      </c>
      <c r="J24" s="157">
        <f>'FY2004'!J24+'FY2004'!J24+'FY2004'!J24</f>
        <v>9</v>
      </c>
      <c r="K24" s="90">
        <f>'FY2004'!K24+'FY2005'!K24+'FY2006'!K24</f>
        <v>101999.7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'FY2004'!K28+'FY2005'!K28+'FY2006'!K28</f>
        <v>139350.1356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90">
        <f>'FY2004'!K29+'FY2005'!K29+'FY2006'!K29</f>
        <v>14401.615824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'FY2004'!K30+'FY2005'!K30+'FY2006'!K30</f>
        <v>153751.751424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90">
        <f>'FY2004'!K38+'FY2005'!K38+'FY2005'!K38</f>
        <v>0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90">
        <f>'FY2004'!K39+'FY2005'!K39+'FY2006'!K39</f>
        <v>10818.15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'FY2006'!K41+'FY2004'!K41+'FY2005'!K41</f>
        <v>10818.15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90">
        <f>'FY2006'!K49+'FY2004'!K49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90">
        <f>'FY2004'!K54+'FY2005'!K54+'FY2006'!K54</f>
        <v>53039.844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'FY2004'!K55+'FY2005'!K55+'FY2006'!K55</f>
        <v>53039.844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'FY2004'!K56+'FY2005'!K56+'FY2006'!K56</f>
        <v>217609.74542399996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94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90">
        <f>'FY2004'!K59+'FY2005'!K59+'FY2006'!K59</f>
        <v>60890.86352688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'FY2004'!K60+'FY2005'!K60+'FY2006'!K60</f>
        <v>278500.60895088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'FY2004'!K62+'FY2005'!K62+'FY2006'!K62</f>
        <v>278500.60895088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karenk</cp:lastModifiedBy>
  <cp:lastPrinted>2004-03-05T19:21:15Z</cp:lastPrinted>
  <dcterms:created xsi:type="dcterms:W3CDTF">2004-01-21T20:03:26Z</dcterms:created>
  <dcterms:modified xsi:type="dcterms:W3CDTF">2004-03-05T21:44:28Z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1031965786</vt:i4>
  </property>
  <property fmtid="{D5CDD505-2E9C-101B-9397-08002B2CF9AE}" pid="4" name="_EmailSubje">
    <vt:lpwstr>Budget and Budget Justification</vt:lpwstr>
  </property>
  <property fmtid="{D5CDD505-2E9C-101B-9397-08002B2CF9AE}" pid="5" name="_AuthorEma">
    <vt:lpwstr>karenk@slac.stanford.edu</vt:lpwstr>
  </property>
  <property fmtid="{D5CDD505-2E9C-101B-9397-08002B2CF9AE}" pid="6" name="_AuthorEmailDisplayNa">
    <vt:lpwstr>Kruger, Karen V.</vt:lpwstr>
  </property>
</Properties>
</file>