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1035" yWindow="930" windowWidth="16515" windowHeight="11520"/>
  </bookViews>
  <sheets>
    <sheet name="2012-2013 Run Stats" sheetId="1" r:id="rId1"/>
    <sheet name="Weekly Records " sheetId="3" r:id="rId2"/>
    <sheet name="MTBF" sheetId="4" r:id="rId3"/>
    <sheet name="Charts" sheetId="5" r:id="rId4"/>
    <sheet name="Daily Time Accounting" sheetId="2" r:id="rId5"/>
    <sheet name="Sheet3" sheetId="8" state="hidden" r:id="rId6"/>
  </sheets>
  <calcPr calcId="125725"/>
</workbook>
</file>

<file path=xl/calcChain.xml><?xml version="1.0" encoding="utf-8"?>
<calcChain xmlns="http://schemas.openxmlformats.org/spreadsheetml/2006/main">
  <c r="D49" i="1"/>
  <c r="E49"/>
  <c r="F49"/>
  <c r="G49"/>
  <c r="C49"/>
  <c r="AP19"/>
  <c r="AM19"/>
  <c r="AF19"/>
  <c r="C15" i="4"/>
  <c r="J265" i="3"/>
  <c r="J285"/>
  <c r="J272"/>
  <c r="H272"/>
  <c r="E279"/>
  <c r="E277"/>
  <c r="E275"/>
  <c r="E265"/>
  <c r="D279"/>
  <c r="D277"/>
  <c r="D275"/>
  <c r="D265"/>
  <c r="AB1639" i="2"/>
  <c r="AB1638"/>
  <c r="AB1637"/>
  <c r="AA1636"/>
  <c r="Z1636"/>
  <c r="Y1636"/>
  <c r="X1636"/>
  <c r="W1636"/>
  <c r="V1636"/>
  <c r="U1636"/>
  <c r="T1636"/>
  <c r="S1636"/>
  <c r="R1636"/>
  <c r="Q1636"/>
  <c r="P1636"/>
  <c r="O1636"/>
  <c r="N1636"/>
  <c r="M1636"/>
  <c r="L1636"/>
  <c r="K1636"/>
  <c r="J1636"/>
  <c r="I1636"/>
  <c r="H1636"/>
  <c r="G1636"/>
  <c r="F1636"/>
  <c r="E1636"/>
  <c r="D1636"/>
  <c r="AB1636"/>
  <c r="AB1635"/>
  <c r="AA1634"/>
  <c r="Z1634"/>
  <c r="Y1634"/>
  <c r="X1634"/>
  <c r="W1634"/>
  <c r="V1634"/>
  <c r="U1634"/>
  <c r="T1634"/>
  <c r="S1634"/>
  <c r="R1634"/>
  <c r="Q1634"/>
  <c r="P1634"/>
  <c r="O1634"/>
  <c r="N1634"/>
  <c r="M1634"/>
  <c r="L1634"/>
  <c r="K1634"/>
  <c r="J1634"/>
  <c r="I1634"/>
  <c r="H1634"/>
  <c r="G1634"/>
  <c r="F1634"/>
  <c r="E1634"/>
  <c r="D1634"/>
  <c r="AB1634"/>
  <c r="AB1633"/>
  <c r="AA1632"/>
  <c r="Z1632"/>
  <c r="Y1632"/>
  <c r="X1632"/>
  <c r="W1632"/>
  <c r="V1632"/>
  <c r="U1632"/>
  <c r="T1632"/>
  <c r="S1632"/>
  <c r="R1632"/>
  <c r="Q1632"/>
  <c r="P1632"/>
  <c r="O1632"/>
  <c r="N1632"/>
  <c r="M1632"/>
  <c r="L1632"/>
  <c r="K1632"/>
  <c r="J1632"/>
  <c r="I1632"/>
  <c r="H1632"/>
  <c r="G1632"/>
  <c r="F1632"/>
  <c r="E1632"/>
  <c r="D1632"/>
  <c r="AB1632"/>
  <c r="AB1630"/>
  <c r="AB1629"/>
  <c r="AB1628"/>
  <c r="AB1627"/>
  <c r="AB1626"/>
  <c r="AB1625"/>
  <c r="AB1624"/>
  <c r="AB1623"/>
  <c r="AB1622"/>
  <c r="AB1620"/>
  <c r="AB1617"/>
  <c r="AB1616"/>
  <c r="AB1615"/>
  <c r="AA1614"/>
  <c r="Z1614"/>
  <c r="Y1614"/>
  <c r="X1614"/>
  <c r="W1614"/>
  <c r="V1614"/>
  <c r="U1614"/>
  <c r="T1614"/>
  <c r="S1614"/>
  <c r="R1614"/>
  <c r="Q1614"/>
  <c r="P1614"/>
  <c r="O1614"/>
  <c r="N1614"/>
  <c r="M1614"/>
  <c r="L1614"/>
  <c r="K1614"/>
  <c r="J1614"/>
  <c r="I1614"/>
  <c r="H1614"/>
  <c r="G1614"/>
  <c r="F1614"/>
  <c r="E1614"/>
  <c r="D1614"/>
  <c r="AB1614"/>
  <c r="AB1613"/>
  <c r="AA1612"/>
  <c r="Z1612"/>
  <c r="Y1612"/>
  <c r="Y1610"/>
  <c r="X1612"/>
  <c r="X1610"/>
  <c r="W1612"/>
  <c r="V1612"/>
  <c r="U1612"/>
  <c r="U1610"/>
  <c r="T1612"/>
  <c r="T1610"/>
  <c r="S1612"/>
  <c r="R1612"/>
  <c r="Q1612"/>
  <c r="Q1610"/>
  <c r="P1612"/>
  <c r="P1610"/>
  <c r="O1612"/>
  <c r="N1612"/>
  <c r="M1612"/>
  <c r="M1610"/>
  <c r="L1612"/>
  <c r="L1610"/>
  <c r="K1612"/>
  <c r="J1612"/>
  <c r="I1612"/>
  <c r="I1610"/>
  <c r="H1612"/>
  <c r="H1610"/>
  <c r="G1612"/>
  <c r="F1612"/>
  <c r="E1612"/>
  <c r="E1610"/>
  <c r="D1612"/>
  <c r="D1610"/>
  <c r="AB1610"/>
  <c r="AB1611"/>
  <c r="AA1610"/>
  <c r="Z1610"/>
  <c r="W1610"/>
  <c r="V1610"/>
  <c r="S1610"/>
  <c r="R1610"/>
  <c r="O1610"/>
  <c r="N1610"/>
  <c r="K1610"/>
  <c r="J1610"/>
  <c r="G1610"/>
  <c r="F1610"/>
  <c r="AB1608"/>
  <c r="AB1607"/>
  <c r="AB1606"/>
  <c r="AB1605"/>
  <c r="AB1604"/>
  <c r="AD1624"/>
  <c r="AB1603"/>
  <c r="AB1602"/>
  <c r="AB1600"/>
  <c r="AB1597"/>
  <c r="AB1594"/>
  <c r="AB1593"/>
  <c r="AA1592"/>
  <c r="Z1592"/>
  <c r="Y1592"/>
  <c r="X1592"/>
  <c r="W1592"/>
  <c r="V1592"/>
  <c r="U1592"/>
  <c r="T1592"/>
  <c r="S1592"/>
  <c r="R1592"/>
  <c r="Q1592"/>
  <c r="P1592"/>
  <c r="O1592"/>
  <c r="N1592"/>
  <c r="M1592"/>
  <c r="L1592"/>
  <c r="K1592"/>
  <c r="J1592"/>
  <c r="I1592"/>
  <c r="H1592"/>
  <c r="G1592"/>
  <c r="F1592"/>
  <c r="E1592"/>
  <c r="D1592"/>
  <c r="AB1592"/>
  <c r="AB1591"/>
  <c r="AA1590"/>
  <c r="Z1590"/>
  <c r="Y1590"/>
  <c r="Y1588"/>
  <c r="X1590"/>
  <c r="X1588"/>
  <c r="W1590"/>
  <c r="V1590"/>
  <c r="U1590"/>
  <c r="U1588"/>
  <c r="T1590"/>
  <c r="T1588"/>
  <c r="S1590"/>
  <c r="R1590"/>
  <c r="Q1590"/>
  <c r="Q1588"/>
  <c r="P1590"/>
  <c r="P1588"/>
  <c r="O1590"/>
  <c r="N1590"/>
  <c r="M1590"/>
  <c r="M1588"/>
  <c r="L1590"/>
  <c r="L1588"/>
  <c r="K1590"/>
  <c r="J1590"/>
  <c r="I1590"/>
  <c r="I1588"/>
  <c r="H1590"/>
  <c r="H1588"/>
  <c r="G1590"/>
  <c r="F1590"/>
  <c r="E1590"/>
  <c r="E1588"/>
  <c r="D1590"/>
  <c r="D1588"/>
  <c r="AB1588"/>
  <c r="AB1589"/>
  <c r="AA1588"/>
  <c r="Z1588"/>
  <c r="W1588"/>
  <c r="V1588"/>
  <c r="S1588"/>
  <c r="R1588"/>
  <c r="O1588"/>
  <c r="N1588"/>
  <c r="K1588"/>
  <c r="J1588"/>
  <c r="G1588"/>
  <c r="F1588"/>
  <c r="AB1586"/>
  <c r="AB1585"/>
  <c r="AB1583"/>
  <c r="AB1582"/>
  <c r="AB1581"/>
  <c r="AB1580"/>
  <c r="AB1579"/>
  <c r="AB1578"/>
  <c r="AB1576"/>
  <c r="AB1573"/>
  <c r="AB1572"/>
  <c r="AB1571"/>
  <c r="AB1570"/>
  <c r="AA1569"/>
  <c r="Z1569"/>
  <c r="Y1569"/>
  <c r="X1569"/>
  <c r="W1569"/>
  <c r="V1569"/>
  <c r="U1569"/>
  <c r="T1569"/>
  <c r="S1569"/>
  <c r="R1569"/>
  <c r="Q1569"/>
  <c r="P1569"/>
  <c r="O1569"/>
  <c r="N1569"/>
  <c r="M1569"/>
  <c r="L1569"/>
  <c r="K1569"/>
  <c r="J1569"/>
  <c r="I1569"/>
  <c r="H1569"/>
  <c r="G1569"/>
  <c r="F1569"/>
  <c r="E1569"/>
  <c r="D1569"/>
  <c r="AB1569"/>
  <c r="AB1568"/>
  <c r="AA1567"/>
  <c r="AA1565"/>
  <c r="Z1567"/>
  <c r="Z1565"/>
  <c r="Y1567"/>
  <c r="X1567"/>
  <c r="W1567"/>
  <c r="W1565"/>
  <c r="V1567"/>
  <c r="V1565"/>
  <c r="U1567"/>
  <c r="T1567"/>
  <c r="S1567"/>
  <c r="S1565"/>
  <c r="R1567"/>
  <c r="R1565"/>
  <c r="Q1567"/>
  <c r="P1567"/>
  <c r="O1567"/>
  <c r="O1565"/>
  <c r="N1567"/>
  <c r="N1565"/>
  <c r="M1567"/>
  <c r="L1567"/>
  <c r="K1567"/>
  <c r="K1565"/>
  <c r="J1567"/>
  <c r="J1565"/>
  <c r="I1567"/>
  <c r="H1567"/>
  <c r="G1567"/>
  <c r="G1565"/>
  <c r="F1567"/>
  <c r="F1565"/>
  <c r="E1567"/>
  <c r="D1567"/>
  <c r="AB1567"/>
  <c r="AB1566"/>
  <c r="Y1565"/>
  <c r="X1565"/>
  <c r="U1565"/>
  <c r="T1565"/>
  <c r="Q1565"/>
  <c r="P1565"/>
  <c r="M1565"/>
  <c r="L1565"/>
  <c r="I1565"/>
  <c r="H1565"/>
  <c r="E1565"/>
  <c r="D1565"/>
  <c r="AB1565"/>
  <c r="AB1563"/>
  <c r="AB1562"/>
  <c r="AB1560"/>
  <c r="AB1559"/>
  <c r="AB1558"/>
  <c r="AB1557"/>
  <c r="AB1556"/>
  <c r="AB1554"/>
  <c r="AB1551"/>
  <c r="AB1549"/>
  <c r="AB1548"/>
  <c r="AB1547"/>
  <c r="AB1546"/>
  <c r="AA1545"/>
  <c r="Z1545"/>
  <c r="Y1545"/>
  <c r="X1545"/>
  <c r="W1545"/>
  <c r="V1545"/>
  <c r="U1545"/>
  <c r="T1545"/>
  <c r="S1545"/>
  <c r="R1545"/>
  <c r="Q1545"/>
  <c r="P1545"/>
  <c r="O1545"/>
  <c r="N1545"/>
  <c r="M1545"/>
  <c r="L1545"/>
  <c r="K1545"/>
  <c r="J1545"/>
  <c r="I1545"/>
  <c r="H1545"/>
  <c r="G1545"/>
  <c r="F1545"/>
  <c r="E1545"/>
  <c r="D1545"/>
  <c r="AB1545"/>
  <c r="AB1544"/>
  <c r="AA1543"/>
  <c r="Z1543"/>
  <c r="Y1543"/>
  <c r="Y1541"/>
  <c r="X1543"/>
  <c r="X1541"/>
  <c r="W1543"/>
  <c r="V1543"/>
  <c r="U1543"/>
  <c r="U1541"/>
  <c r="T1543"/>
  <c r="T1541"/>
  <c r="S1543"/>
  <c r="R1543"/>
  <c r="Q1543"/>
  <c r="Q1541"/>
  <c r="P1543"/>
  <c r="P1541"/>
  <c r="O1543"/>
  <c r="N1543"/>
  <c r="M1543"/>
  <c r="M1541"/>
  <c r="L1543"/>
  <c r="L1541"/>
  <c r="K1543"/>
  <c r="J1543"/>
  <c r="I1543"/>
  <c r="I1541"/>
  <c r="H1543"/>
  <c r="H1541"/>
  <c r="G1543"/>
  <c r="F1543"/>
  <c r="E1543"/>
  <c r="E1541"/>
  <c r="D1543"/>
  <c r="D1541"/>
  <c r="AB1542"/>
  <c r="AA1541"/>
  <c r="Z1541"/>
  <c r="W1541"/>
  <c r="V1541"/>
  <c r="S1541"/>
  <c r="R1541"/>
  <c r="O1541"/>
  <c r="N1541"/>
  <c r="K1541"/>
  <c r="J1541"/>
  <c r="G1541"/>
  <c r="F1541"/>
  <c r="AB1539"/>
  <c r="AB1538"/>
  <c r="AB1536"/>
  <c r="AB1535"/>
  <c r="AB1534"/>
  <c r="AB1533"/>
  <c r="AB1532"/>
  <c r="AB1531"/>
  <c r="AB1530"/>
  <c r="AB1528"/>
  <c r="AB1523"/>
  <c r="AA1522"/>
  <c r="Z1522"/>
  <c r="Y1522"/>
  <c r="X1522"/>
  <c r="W1522"/>
  <c r="V1522"/>
  <c r="U1522"/>
  <c r="T1522"/>
  <c r="S1522"/>
  <c r="R1522"/>
  <c r="Q1522"/>
  <c r="P1522"/>
  <c r="O1522"/>
  <c r="N1522"/>
  <c r="M1522"/>
  <c r="L1522"/>
  <c r="K1522"/>
  <c r="J1522"/>
  <c r="I1522"/>
  <c r="H1522"/>
  <c r="G1522"/>
  <c r="F1522"/>
  <c r="E1522"/>
  <c r="D1522"/>
  <c r="AB1522"/>
  <c r="AB1521"/>
  <c r="AA1520"/>
  <c r="Z1520"/>
  <c r="Y1520"/>
  <c r="Y1518"/>
  <c r="X1520"/>
  <c r="X1518"/>
  <c r="W1520"/>
  <c r="V1520"/>
  <c r="U1520"/>
  <c r="U1518"/>
  <c r="T1520"/>
  <c r="T1518"/>
  <c r="S1520"/>
  <c r="R1520"/>
  <c r="Q1520"/>
  <c r="Q1518"/>
  <c r="P1520"/>
  <c r="P1518"/>
  <c r="O1520"/>
  <c r="N1520"/>
  <c r="M1520"/>
  <c r="M1518"/>
  <c r="L1520"/>
  <c r="L1518"/>
  <c r="K1520"/>
  <c r="J1520"/>
  <c r="I1520"/>
  <c r="I1518"/>
  <c r="H1520"/>
  <c r="H1518"/>
  <c r="G1520"/>
  <c r="F1520"/>
  <c r="E1520"/>
  <c r="E1518"/>
  <c r="D1520"/>
  <c r="D1518"/>
  <c r="AB1519"/>
  <c r="AA1518"/>
  <c r="Z1518"/>
  <c r="W1518"/>
  <c r="V1518"/>
  <c r="S1518"/>
  <c r="R1518"/>
  <c r="O1518"/>
  <c r="N1518"/>
  <c r="K1518"/>
  <c r="J1518"/>
  <c r="G1518"/>
  <c r="F1518"/>
  <c r="AB1516"/>
  <c r="AB1515"/>
  <c r="AD1629"/>
  <c r="AB1514"/>
  <c r="AB1513"/>
  <c r="AB1512"/>
  <c r="AB1511"/>
  <c r="AB1510"/>
  <c r="AD1623"/>
  <c r="AB1509"/>
  <c r="AB1507"/>
  <c r="AB1503"/>
  <c r="AD1639"/>
  <c r="AB1501"/>
  <c r="AB1500"/>
  <c r="AD1637"/>
  <c r="AA1499"/>
  <c r="Z1499"/>
  <c r="Y1499"/>
  <c r="X1499"/>
  <c r="W1499"/>
  <c r="V1499"/>
  <c r="U1499"/>
  <c r="T1499"/>
  <c r="S1499"/>
  <c r="R1499"/>
  <c r="Q1499"/>
  <c r="P1499"/>
  <c r="O1499"/>
  <c r="N1499"/>
  <c r="M1499"/>
  <c r="L1499"/>
  <c r="K1499"/>
  <c r="J1499"/>
  <c r="I1499"/>
  <c r="H1499"/>
  <c r="G1499"/>
  <c r="F1499"/>
  <c r="E1499"/>
  <c r="D1499"/>
  <c r="AB1499"/>
  <c r="AB1498"/>
  <c r="AD1635"/>
  <c r="AA1497"/>
  <c r="Z1497"/>
  <c r="Z1495"/>
  <c r="Y1497"/>
  <c r="Y1495"/>
  <c r="X1497"/>
  <c r="W1497"/>
  <c r="V1497"/>
  <c r="V1495"/>
  <c r="U1497"/>
  <c r="U1495"/>
  <c r="T1497"/>
  <c r="S1497"/>
  <c r="R1497"/>
  <c r="R1495"/>
  <c r="Q1497"/>
  <c r="Q1495"/>
  <c r="P1497"/>
  <c r="O1497"/>
  <c r="N1497"/>
  <c r="N1495"/>
  <c r="M1497"/>
  <c r="M1495"/>
  <c r="L1497"/>
  <c r="K1497"/>
  <c r="J1497"/>
  <c r="J1495"/>
  <c r="I1497"/>
  <c r="I1495"/>
  <c r="H1497"/>
  <c r="G1497"/>
  <c r="F1497"/>
  <c r="F1495"/>
  <c r="E1497"/>
  <c r="E1495"/>
  <c r="D1497"/>
  <c r="AB1497"/>
  <c r="AB1496"/>
  <c r="AD1633"/>
  <c r="AA1495"/>
  <c r="X1495"/>
  <c r="W1495"/>
  <c r="T1495"/>
  <c r="S1495"/>
  <c r="P1495"/>
  <c r="O1495"/>
  <c r="L1495"/>
  <c r="K1495"/>
  <c r="H1495"/>
  <c r="G1495"/>
  <c r="D1495"/>
  <c r="AB1495"/>
  <c r="AB1493"/>
  <c r="AD1630"/>
  <c r="AB1492"/>
  <c r="AB1491"/>
  <c r="AB1490"/>
  <c r="AB1489"/>
  <c r="AD1625"/>
  <c r="AB1488"/>
  <c r="AB1487"/>
  <c r="AB1486"/>
  <c r="AB1484"/>
  <c r="AB120"/>
  <c r="AB101"/>
  <c r="AD101"/>
  <c r="AB102"/>
  <c r="AB100"/>
  <c r="AD100"/>
  <c r="AB98"/>
  <c r="AB99"/>
  <c r="AD102"/>
  <c r="AB35"/>
  <c r="AB15"/>
  <c r="AD103"/>
  <c r="AD99"/>
  <c r="AD96"/>
  <c r="AD95"/>
  <c r="AD105"/>
  <c r="AD246"/>
  <c r="AD245"/>
  <c r="AD244"/>
  <c r="AD93"/>
  <c r="AD92"/>
  <c r="AD91"/>
  <c r="AD90"/>
  <c r="AD107"/>
  <c r="AO18" i="1"/>
  <c r="Q18"/>
  <c r="J252" i="3"/>
  <c r="J253"/>
  <c r="J251"/>
  <c r="J249"/>
  <c r="I252"/>
  <c r="I253"/>
  <c r="I251"/>
  <c r="I249"/>
  <c r="H252"/>
  <c r="H253"/>
  <c r="H254"/>
  <c r="H251"/>
  <c r="H249"/>
  <c r="H246"/>
  <c r="H238"/>
  <c r="G252"/>
  <c r="G253"/>
  <c r="G251"/>
  <c r="G248"/>
  <c r="G249"/>
  <c r="G238"/>
  <c r="F253"/>
  <c r="F252"/>
  <c r="F251"/>
  <c r="F249"/>
  <c r="L238"/>
  <c r="K18" i="1"/>
  <c r="L18" s="1"/>
  <c r="F238" i="3"/>
  <c r="E253"/>
  <c r="E252"/>
  <c r="J1209" i="2"/>
  <c r="E238" i="3"/>
  <c r="D254"/>
  <c r="D253"/>
  <c r="D251"/>
  <c r="D252"/>
  <c r="D249"/>
  <c r="D241"/>
  <c r="D239"/>
  <c r="D238"/>
  <c r="AE1306" i="2"/>
  <c r="AA1188"/>
  <c r="Z1188"/>
  <c r="X1188"/>
  <c r="T1188"/>
  <c r="R1186"/>
  <c r="AB1481"/>
  <c r="AB1480"/>
  <c r="AB1479"/>
  <c r="AA1478"/>
  <c r="Z1478"/>
  <c r="Y1478"/>
  <c r="Y1474"/>
  <c r="X1478"/>
  <c r="W1478"/>
  <c r="V1478"/>
  <c r="U1478"/>
  <c r="U1474"/>
  <c r="T1478"/>
  <c r="S1478"/>
  <c r="R1478"/>
  <c r="Q1478"/>
  <c r="Q1474"/>
  <c r="P1478"/>
  <c r="O1478"/>
  <c r="N1478"/>
  <c r="M1478"/>
  <c r="M1474"/>
  <c r="L1478"/>
  <c r="K1478"/>
  <c r="J1478"/>
  <c r="I1478"/>
  <c r="I1474"/>
  <c r="H1478"/>
  <c r="G1478"/>
  <c r="F1478"/>
  <c r="E1478"/>
  <c r="E1474"/>
  <c r="D1478"/>
  <c r="AB1477"/>
  <c r="AA1476"/>
  <c r="Z1476"/>
  <c r="Z1474"/>
  <c r="Y1476"/>
  <c r="X1476"/>
  <c r="W1476"/>
  <c r="W1474"/>
  <c r="V1476"/>
  <c r="V1474"/>
  <c r="U1476"/>
  <c r="T1476"/>
  <c r="S1476"/>
  <c r="R1476"/>
  <c r="R1474"/>
  <c r="Q1476"/>
  <c r="P1476"/>
  <c r="O1476"/>
  <c r="O1474"/>
  <c r="N1476"/>
  <c r="N1474"/>
  <c r="M1476"/>
  <c r="L1476"/>
  <c r="K1476"/>
  <c r="K1474"/>
  <c r="J1476"/>
  <c r="J1474"/>
  <c r="I1476"/>
  <c r="H1476"/>
  <c r="G1476"/>
  <c r="G1474"/>
  <c r="F1476"/>
  <c r="F1474"/>
  <c r="E1476"/>
  <c r="D1476"/>
  <c r="AB1475"/>
  <c r="J275" i="3"/>
  <c r="AA1474" i="2"/>
  <c r="X1474"/>
  <c r="T1474"/>
  <c r="S1474"/>
  <c r="P1474"/>
  <c r="L1474"/>
  <c r="H1474"/>
  <c r="D1474"/>
  <c r="AB1472"/>
  <c r="AB1471"/>
  <c r="AB1470"/>
  <c r="AB1469"/>
  <c r="AB1468"/>
  <c r="AB1467"/>
  <c r="AB1466"/>
  <c r="AB1465"/>
  <c r="AB1464"/>
  <c r="AB1459"/>
  <c r="AB1458"/>
  <c r="AB1457"/>
  <c r="AA1456"/>
  <c r="Z1456"/>
  <c r="Y1456"/>
  <c r="X1456"/>
  <c r="W1456"/>
  <c r="V1456"/>
  <c r="U1456"/>
  <c r="T1456"/>
  <c r="S1456"/>
  <c r="R1456"/>
  <c r="Q1456"/>
  <c r="P1456"/>
  <c r="O1456"/>
  <c r="N1456"/>
  <c r="M1456"/>
  <c r="L1456"/>
  <c r="K1456"/>
  <c r="J1456"/>
  <c r="I1456"/>
  <c r="H1456"/>
  <c r="G1456"/>
  <c r="F1456"/>
  <c r="E1456"/>
  <c r="D1456"/>
  <c r="AB1455"/>
  <c r="AA1454"/>
  <c r="Z1454"/>
  <c r="Z1452"/>
  <c r="Y1454"/>
  <c r="Y1452"/>
  <c r="X1454"/>
  <c r="W1454"/>
  <c r="V1454"/>
  <c r="V1452"/>
  <c r="U1454"/>
  <c r="U1452"/>
  <c r="T1454"/>
  <c r="S1454"/>
  <c r="R1454"/>
  <c r="R1452"/>
  <c r="Q1454"/>
  <c r="Q1452"/>
  <c r="P1454"/>
  <c r="O1454"/>
  <c r="N1454"/>
  <c r="N1452"/>
  <c r="M1454"/>
  <c r="M1452"/>
  <c r="L1454"/>
  <c r="K1454"/>
  <c r="J1454"/>
  <c r="J1452"/>
  <c r="I1454"/>
  <c r="I1452"/>
  <c r="H1454"/>
  <c r="G1454"/>
  <c r="F1454"/>
  <c r="F1452"/>
  <c r="E1454"/>
  <c r="E1452"/>
  <c r="D1454"/>
  <c r="AB1453"/>
  <c r="P1452"/>
  <c r="H1452"/>
  <c r="AB1450"/>
  <c r="AB1449"/>
  <c r="AB1448"/>
  <c r="AB1447"/>
  <c r="AB1446"/>
  <c r="AB1445"/>
  <c r="AB1444"/>
  <c r="AB1439"/>
  <c r="AB1436"/>
  <c r="AB1435"/>
  <c r="AA1434"/>
  <c r="Z1434"/>
  <c r="Y1434"/>
  <c r="X1434"/>
  <c r="W1434"/>
  <c r="V1434"/>
  <c r="U1434"/>
  <c r="T1434"/>
  <c r="S1434"/>
  <c r="R1434"/>
  <c r="Q1434"/>
  <c r="P1434"/>
  <c r="O1434"/>
  <c r="N1434"/>
  <c r="M1434"/>
  <c r="L1434"/>
  <c r="K1434"/>
  <c r="J1434"/>
  <c r="I1434"/>
  <c r="H1434"/>
  <c r="G1434"/>
  <c r="F1434"/>
  <c r="E1434"/>
  <c r="D1434"/>
  <c r="AB1433"/>
  <c r="AA1432"/>
  <c r="AA1430"/>
  <c r="Z1432"/>
  <c r="Y1432"/>
  <c r="Y1430"/>
  <c r="X1432"/>
  <c r="X1430"/>
  <c r="W1432"/>
  <c r="W1430"/>
  <c r="V1432"/>
  <c r="U1432"/>
  <c r="U1430"/>
  <c r="T1432"/>
  <c r="S1432"/>
  <c r="S1430"/>
  <c r="R1432"/>
  <c r="Q1432"/>
  <c r="Q1430"/>
  <c r="P1432"/>
  <c r="P1430"/>
  <c r="O1432"/>
  <c r="O1430"/>
  <c r="N1432"/>
  <c r="M1432"/>
  <c r="M1430"/>
  <c r="L1432"/>
  <c r="K1432"/>
  <c r="K1430"/>
  <c r="J1432"/>
  <c r="I1432"/>
  <c r="I1430"/>
  <c r="H1432"/>
  <c r="H1430"/>
  <c r="G1432"/>
  <c r="G1430"/>
  <c r="F1432"/>
  <c r="E1432"/>
  <c r="E1430"/>
  <c r="D1432"/>
  <c r="AB1431"/>
  <c r="AB1428"/>
  <c r="AB1427"/>
  <c r="AB1425"/>
  <c r="AB1424"/>
  <c r="AB1423"/>
  <c r="AB1422"/>
  <c r="AB1421"/>
  <c r="AB1420"/>
  <c r="AB1415"/>
  <c r="AB1414"/>
  <c r="AB1413"/>
  <c r="AB1412"/>
  <c r="AA1411"/>
  <c r="Z1411"/>
  <c r="Y1411"/>
  <c r="X1411"/>
  <c r="W1411"/>
  <c r="V1411"/>
  <c r="U1411"/>
  <c r="T1411"/>
  <c r="S1411"/>
  <c r="R1411"/>
  <c r="Q1411"/>
  <c r="P1411"/>
  <c r="O1411"/>
  <c r="N1411"/>
  <c r="M1411"/>
  <c r="L1411"/>
  <c r="K1411"/>
  <c r="J1411"/>
  <c r="I1411"/>
  <c r="H1411"/>
  <c r="G1411"/>
  <c r="F1411"/>
  <c r="E1411"/>
  <c r="D1411"/>
  <c r="AB1410"/>
  <c r="AA1409"/>
  <c r="Z1409"/>
  <c r="Y1409"/>
  <c r="X1409"/>
  <c r="X1407"/>
  <c r="W1409"/>
  <c r="V1409"/>
  <c r="U1409"/>
  <c r="T1409"/>
  <c r="T1407"/>
  <c r="S1409"/>
  <c r="R1409"/>
  <c r="Q1409"/>
  <c r="P1409"/>
  <c r="P1407"/>
  <c r="O1409"/>
  <c r="N1409"/>
  <c r="N1407"/>
  <c r="M1409"/>
  <c r="L1409"/>
  <c r="L1407"/>
  <c r="K1409"/>
  <c r="J1409"/>
  <c r="I1409"/>
  <c r="H1409"/>
  <c r="H1407"/>
  <c r="G1409"/>
  <c r="F1409"/>
  <c r="F1407"/>
  <c r="E1409"/>
  <c r="D1409"/>
  <c r="AB1408"/>
  <c r="V1407"/>
  <c r="AB1405"/>
  <c r="AB1404"/>
  <c r="AB1402"/>
  <c r="AB1401"/>
  <c r="AB1400"/>
  <c r="AB1399"/>
  <c r="AB1398"/>
  <c r="AB1393"/>
  <c r="AB1391"/>
  <c r="AB1390"/>
  <c r="AB1389"/>
  <c r="AB1388"/>
  <c r="AA1387"/>
  <c r="Z1387"/>
  <c r="Y1387"/>
  <c r="X1387"/>
  <c r="W1387"/>
  <c r="V1387"/>
  <c r="U1387"/>
  <c r="T1387"/>
  <c r="S1387"/>
  <c r="R1387"/>
  <c r="Q1387"/>
  <c r="P1387"/>
  <c r="O1387"/>
  <c r="N1387"/>
  <c r="M1387"/>
  <c r="L1387"/>
  <c r="K1387"/>
  <c r="J1387"/>
  <c r="I1387"/>
  <c r="H1387"/>
  <c r="G1387"/>
  <c r="F1387"/>
  <c r="E1387"/>
  <c r="D1387"/>
  <c r="AB1386"/>
  <c r="AA1385"/>
  <c r="AA1383"/>
  <c r="Z1385"/>
  <c r="Y1385"/>
  <c r="Y1383"/>
  <c r="X1385"/>
  <c r="X1383"/>
  <c r="W1385"/>
  <c r="W1383"/>
  <c r="V1385"/>
  <c r="U1385"/>
  <c r="U1383"/>
  <c r="T1385"/>
  <c r="S1385"/>
  <c r="S1383"/>
  <c r="R1385"/>
  <c r="Q1385"/>
  <c r="Q1383"/>
  <c r="P1385"/>
  <c r="P1383"/>
  <c r="O1385"/>
  <c r="O1383"/>
  <c r="N1385"/>
  <c r="M1385"/>
  <c r="M1383"/>
  <c r="L1385"/>
  <c r="K1385"/>
  <c r="K1383"/>
  <c r="J1385"/>
  <c r="I1385"/>
  <c r="I1383"/>
  <c r="H1385"/>
  <c r="G1385"/>
  <c r="G1383"/>
  <c r="F1385"/>
  <c r="E1385"/>
  <c r="E1383"/>
  <c r="D1385"/>
  <c r="AB1384"/>
  <c r="AB1381"/>
  <c r="AB1380"/>
  <c r="AB1378"/>
  <c r="AB1377"/>
  <c r="AB1376"/>
  <c r="AB1375"/>
  <c r="AB1374"/>
  <c r="AB1373"/>
  <c r="AB1372"/>
  <c r="AB1365"/>
  <c r="AA1364"/>
  <c r="Z1364"/>
  <c r="Y1364"/>
  <c r="X1364"/>
  <c r="W1364"/>
  <c r="V1364"/>
  <c r="U1364"/>
  <c r="T1364"/>
  <c r="S1364"/>
  <c r="R1364"/>
  <c r="Q1364"/>
  <c r="P1364"/>
  <c r="O1364"/>
  <c r="N1364"/>
  <c r="M1364"/>
  <c r="L1364"/>
  <c r="K1364"/>
  <c r="J1364"/>
  <c r="I1364"/>
  <c r="H1364"/>
  <c r="G1364"/>
  <c r="F1364"/>
  <c r="E1364"/>
  <c r="D1364"/>
  <c r="AB1364"/>
  <c r="AB1363"/>
  <c r="AA1362"/>
  <c r="Z1362"/>
  <c r="Z1360"/>
  <c r="Y1362"/>
  <c r="Y1360"/>
  <c r="X1362"/>
  <c r="W1362"/>
  <c r="V1362"/>
  <c r="V1360"/>
  <c r="U1362"/>
  <c r="U1360"/>
  <c r="T1362"/>
  <c r="S1362"/>
  <c r="R1362"/>
  <c r="R1360"/>
  <c r="Q1362"/>
  <c r="Q1360"/>
  <c r="P1362"/>
  <c r="O1362"/>
  <c r="N1362"/>
  <c r="N1360"/>
  <c r="M1362"/>
  <c r="M1360"/>
  <c r="L1362"/>
  <c r="K1362"/>
  <c r="J1362"/>
  <c r="J1360"/>
  <c r="I1362"/>
  <c r="I1360"/>
  <c r="H1362"/>
  <c r="G1362"/>
  <c r="F1362"/>
  <c r="F1360"/>
  <c r="E1362"/>
  <c r="E1360"/>
  <c r="D1362"/>
  <c r="AB1361"/>
  <c r="P1360"/>
  <c r="H1360"/>
  <c r="AB1358"/>
  <c r="AB1357"/>
  <c r="AB1356"/>
  <c r="AB1355"/>
  <c r="AB1354"/>
  <c r="AB1353"/>
  <c r="AB1352"/>
  <c r="AB1351"/>
  <c r="AB1345"/>
  <c r="AB1343"/>
  <c r="AB1342"/>
  <c r="AA1341"/>
  <c r="Z1341"/>
  <c r="Y1341"/>
  <c r="X1341"/>
  <c r="W1341"/>
  <c r="V1341"/>
  <c r="U1341"/>
  <c r="T1341"/>
  <c r="S1341"/>
  <c r="R1341"/>
  <c r="Q1341"/>
  <c r="P1341"/>
  <c r="O1341"/>
  <c r="N1341"/>
  <c r="M1341"/>
  <c r="L1341"/>
  <c r="K1341"/>
  <c r="J1341"/>
  <c r="I1341"/>
  <c r="H1341"/>
  <c r="G1341"/>
  <c r="F1341"/>
  <c r="E1341"/>
  <c r="D1341"/>
  <c r="AB1340"/>
  <c r="AD1477"/>
  <c r="AA1339"/>
  <c r="Z1339"/>
  <c r="Y1339"/>
  <c r="X1339"/>
  <c r="X1337"/>
  <c r="W1339"/>
  <c r="V1339"/>
  <c r="V1337"/>
  <c r="U1339"/>
  <c r="T1339"/>
  <c r="T1337"/>
  <c r="S1339"/>
  <c r="R1339"/>
  <c r="Q1339"/>
  <c r="P1339"/>
  <c r="P1337"/>
  <c r="O1339"/>
  <c r="N1339"/>
  <c r="N1337"/>
  <c r="M1339"/>
  <c r="L1339"/>
  <c r="L1337"/>
  <c r="K1339"/>
  <c r="J1339"/>
  <c r="I1339"/>
  <c r="H1339"/>
  <c r="H1337"/>
  <c r="G1339"/>
  <c r="F1339"/>
  <c r="F1337"/>
  <c r="E1339"/>
  <c r="D1339"/>
  <c r="AB1338"/>
  <c r="Z1337"/>
  <c r="R1337"/>
  <c r="J1337"/>
  <c r="AB1335"/>
  <c r="AB1334"/>
  <c r="AB1333"/>
  <c r="AB1332"/>
  <c r="AB1331"/>
  <c r="AB1330"/>
  <c r="AB1329"/>
  <c r="AB1328"/>
  <c r="L210" i="3"/>
  <c r="K17" i="1" s="1"/>
  <c r="AB1139" i="2"/>
  <c r="AB1136"/>
  <c r="I217" i="3"/>
  <c r="K217"/>
  <c r="AE17" i="1" s="1"/>
  <c r="I1053" i="2"/>
  <c r="AB1019"/>
  <c r="AB1020"/>
  <c r="AB1323"/>
  <c r="AB1322"/>
  <c r="AB1321"/>
  <c r="AA1320"/>
  <c r="Z1320"/>
  <c r="Y1320"/>
  <c r="X1320"/>
  <c r="W1320"/>
  <c r="V1320"/>
  <c r="U1320"/>
  <c r="T1320"/>
  <c r="S1320"/>
  <c r="R1320"/>
  <c r="Q1320"/>
  <c r="P1320"/>
  <c r="O1320"/>
  <c r="N1320"/>
  <c r="M1320"/>
  <c r="L1320"/>
  <c r="K1320"/>
  <c r="J1320"/>
  <c r="I1320"/>
  <c r="H1320"/>
  <c r="G1320"/>
  <c r="F1320"/>
  <c r="E1320"/>
  <c r="D1320"/>
  <c r="AB1319"/>
  <c r="AA1318"/>
  <c r="Z1318"/>
  <c r="Z1316"/>
  <c r="Y1318"/>
  <c r="Y1316"/>
  <c r="X1318"/>
  <c r="X1316"/>
  <c r="W1318"/>
  <c r="V1318"/>
  <c r="U1318"/>
  <c r="U1316"/>
  <c r="T1318"/>
  <c r="T1316"/>
  <c r="S1318"/>
  <c r="R1318"/>
  <c r="Q1318"/>
  <c r="Q1316"/>
  <c r="P1318"/>
  <c r="O1318"/>
  <c r="N1318"/>
  <c r="N1316"/>
  <c r="M1318"/>
  <c r="M1316"/>
  <c r="L1318"/>
  <c r="K1318"/>
  <c r="J1318"/>
  <c r="J1316"/>
  <c r="I1318"/>
  <c r="I1316"/>
  <c r="H1318"/>
  <c r="G1318"/>
  <c r="F1318"/>
  <c r="F1316"/>
  <c r="E1318"/>
  <c r="D1318"/>
  <c r="AB1317"/>
  <c r="V1316"/>
  <c r="R1316"/>
  <c r="AB1314"/>
  <c r="AB1313"/>
  <c r="AB1312"/>
  <c r="AB1311"/>
  <c r="AB1310"/>
  <c r="AB1309"/>
  <c r="AB1308"/>
  <c r="AB1307"/>
  <c r="AB1306"/>
  <c r="AB1301"/>
  <c r="AB1300"/>
  <c r="AB1299"/>
  <c r="AA1298"/>
  <c r="Z1298"/>
  <c r="Y1298"/>
  <c r="X1298"/>
  <c r="W1298"/>
  <c r="V1298"/>
  <c r="U1298"/>
  <c r="T1298"/>
  <c r="S1298"/>
  <c r="R1298"/>
  <c r="Q1298"/>
  <c r="P1298"/>
  <c r="O1298"/>
  <c r="N1298"/>
  <c r="M1298"/>
  <c r="L1298"/>
  <c r="K1298"/>
  <c r="J1298"/>
  <c r="I1298"/>
  <c r="H1298"/>
  <c r="G1298"/>
  <c r="F1298"/>
  <c r="E1298"/>
  <c r="D1298"/>
  <c r="AB1297"/>
  <c r="AA1296"/>
  <c r="AA1294"/>
  <c r="Z1296"/>
  <c r="Y1296"/>
  <c r="X1296"/>
  <c r="X1294"/>
  <c r="W1296"/>
  <c r="V1296"/>
  <c r="V1294"/>
  <c r="U1296"/>
  <c r="T1296"/>
  <c r="S1296"/>
  <c r="S1294"/>
  <c r="R1296"/>
  <c r="Q1296"/>
  <c r="P1296"/>
  <c r="P1294"/>
  <c r="O1296"/>
  <c r="O1294"/>
  <c r="N1296"/>
  <c r="M1296"/>
  <c r="L1296"/>
  <c r="L1294"/>
  <c r="K1296"/>
  <c r="K1294"/>
  <c r="J1296"/>
  <c r="I1296"/>
  <c r="H1296"/>
  <c r="H1294"/>
  <c r="G1296"/>
  <c r="F1296"/>
  <c r="F1294"/>
  <c r="E1296"/>
  <c r="D1296"/>
  <c r="AB1295"/>
  <c r="AB1292"/>
  <c r="AB1291"/>
  <c r="AB1290"/>
  <c r="AB1289"/>
  <c r="AB1288"/>
  <c r="AB1287"/>
  <c r="AB1286"/>
  <c r="AB1281"/>
  <c r="AB1278"/>
  <c r="AB1277"/>
  <c r="AA1276"/>
  <c r="Z1276"/>
  <c r="Y1276"/>
  <c r="X1276"/>
  <c r="W1276"/>
  <c r="V1276"/>
  <c r="U1276"/>
  <c r="T1276"/>
  <c r="S1276"/>
  <c r="R1276"/>
  <c r="Q1276"/>
  <c r="P1276"/>
  <c r="O1276"/>
  <c r="N1276"/>
  <c r="M1276"/>
  <c r="L1276"/>
  <c r="K1276"/>
  <c r="J1276"/>
  <c r="I1276"/>
  <c r="H1276"/>
  <c r="G1276"/>
  <c r="F1276"/>
  <c r="F1272"/>
  <c r="E1276"/>
  <c r="D1276"/>
  <c r="AB1275"/>
  <c r="AA1274"/>
  <c r="AA1272"/>
  <c r="Z1274"/>
  <c r="Z1272"/>
  <c r="Y1274"/>
  <c r="X1274"/>
  <c r="X1272"/>
  <c r="W1274"/>
  <c r="V1274"/>
  <c r="V1272"/>
  <c r="U1274"/>
  <c r="T1274"/>
  <c r="T1272"/>
  <c r="S1274"/>
  <c r="R1274"/>
  <c r="R1272"/>
  <c r="Q1274"/>
  <c r="P1274"/>
  <c r="P1272"/>
  <c r="O1274"/>
  <c r="N1274"/>
  <c r="M1274"/>
  <c r="L1274"/>
  <c r="L1272"/>
  <c r="K1274"/>
  <c r="J1274"/>
  <c r="I1274"/>
  <c r="H1274"/>
  <c r="H1272"/>
  <c r="G1274"/>
  <c r="F1274"/>
  <c r="E1274"/>
  <c r="D1274"/>
  <c r="D1272"/>
  <c r="AB1273"/>
  <c r="N1272"/>
  <c r="AB1270"/>
  <c r="AB1269"/>
  <c r="AB1267"/>
  <c r="AB1266"/>
  <c r="AB1265"/>
  <c r="AB1264"/>
  <c r="AB1263"/>
  <c r="AB1258"/>
  <c r="AB1257"/>
  <c r="AB1256"/>
  <c r="AB1255"/>
  <c r="AA1254"/>
  <c r="Z1254"/>
  <c r="Y1254"/>
  <c r="X1254"/>
  <c r="W1254"/>
  <c r="V1254"/>
  <c r="V1250"/>
  <c r="U1254"/>
  <c r="T1254"/>
  <c r="S1254"/>
  <c r="R1254"/>
  <c r="Q1254"/>
  <c r="P1254"/>
  <c r="O1254"/>
  <c r="O1250"/>
  <c r="N1254"/>
  <c r="M1254"/>
  <c r="L1254"/>
  <c r="K1254"/>
  <c r="J1254"/>
  <c r="I1254"/>
  <c r="H1254"/>
  <c r="G1254"/>
  <c r="G1250"/>
  <c r="F1254"/>
  <c r="E1254"/>
  <c r="D1254"/>
  <c r="AB1253"/>
  <c r="AA1252"/>
  <c r="AA1250"/>
  <c r="Z1252"/>
  <c r="Y1252"/>
  <c r="X1252"/>
  <c r="W1252"/>
  <c r="V1252"/>
  <c r="U1252"/>
  <c r="U1250"/>
  <c r="T1252"/>
  <c r="S1252"/>
  <c r="R1252"/>
  <c r="Q1252"/>
  <c r="Q1250"/>
  <c r="P1252"/>
  <c r="O1252"/>
  <c r="N1252"/>
  <c r="M1252"/>
  <c r="M1250"/>
  <c r="L1252"/>
  <c r="K1252"/>
  <c r="J1252"/>
  <c r="I1252"/>
  <c r="I1250"/>
  <c r="H1252"/>
  <c r="G1252"/>
  <c r="F1252"/>
  <c r="F1250"/>
  <c r="E1252"/>
  <c r="E1250"/>
  <c r="D1252"/>
  <c r="AB1251"/>
  <c r="X1250"/>
  <c r="AB1248"/>
  <c r="AB1247"/>
  <c r="AB1245"/>
  <c r="AB1244"/>
  <c r="AB1243"/>
  <c r="AB1242"/>
  <c r="AB1241"/>
  <c r="AB1236"/>
  <c r="AB1234"/>
  <c r="AB1233"/>
  <c r="AA1232"/>
  <c r="Z1232"/>
  <c r="Y1232"/>
  <c r="X1232"/>
  <c r="W1232"/>
  <c r="V1232"/>
  <c r="U1232"/>
  <c r="T1232"/>
  <c r="S1232"/>
  <c r="R1232"/>
  <c r="Q1232"/>
  <c r="P1232"/>
  <c r="O1232"/>
  <c r="N1232"/>
  <c r="M1232"/>
  <c r="L1232"/>
  <c r="K1232"/>
  <c r="J1232"/>
  <c r="I1232"/>
  <c r="AB1231"/>
  <c r="AA1230"/>
  <c r="AA1228"/>
  <c r="Z1230"/>
  <c r="Z1228"/>
  <c r="Y1230"/>
  <c r="X1230"/>
  <c r="X1228"/>
  <c r="W1230"/>
  <c r="W1228"/>
  <c r="V1230"/>
  <c r="V1228"/>
  <c r="U1230"/>
  <c r="T1230"/>
  <c r="T1228"/>
  <c r="S1230"/>
  <c r="R1230"/>
  <c r="Q1230"/>
  <c r="Q1228"/>
  <c r="P1230"/>
  <c r="P1228"/>
  <c r="O1230"/>
  <c r="N1230"/>
  <c r="N1228"/>
  <c r="M1230"/>
  <c r="L1230"/>
  <c r="K1230"/>
  <c r="K1228"/>
  <c r="J1230"/>
  <c r="J1228"/>
  <c r="I1230"/>
  <c r="H1230"/>
  <c r="H1228"/>
  <c r="G1230"/>
  <c r="G1228"/>
  <c r="F1230"/>
  <c r="E1230"/>
  <c r="E1228"/>
  <c r="D1230"/>
  <c r="D1228"/>
  <c r="AB1229"/>
  <c r="O1228"/>
  <c r="F1228"/>
  <c r="AB1226"/>
  <c r="AB1225"/>
  <c r="AB1223"/>
  <c r="AB1222"/>
  <c r="AB1221"/>
  <c r="AB1220"/>
  <c r="AB1219"/>
  <c r="AB1212"/>
  <c r="O1211"/>
  <c r="AB1210"/>
  <c r="AA1209"/>
  <c r="AA1207"/>
  <c r="Z1209"/>
  <c r="Z1207"/>
  <c r="Y1209"/>
  <c r="Y1207"/>
  <c r="X1209"/>
  <c r="X1207"/>
  <c r="W1209"/>
  <c r="W1207"/>
  <c r="V1209"/>
  <c r="V1207"/>
  <c r="U1209"/>
  <c r="U1207"/>
  <c r="T1209"/>
  <c r="T1207"/>
  <c r="S1209"/>
  <c r="S1207"/>
  <c r="R1209"/>
  <c r="R1207"/>
  <c r="Q1209"/>
  <c r="Q1207"/>
  <c r="P1209"/>
  <c r="P1207"/>
  <c r="O1209"/>
  <c r="O1207"/>
  <c r="N1209"/>
  <c r="M1209"/>
  <c r="M1207"/>
  <c r="L1209"/>
  <c r="L1207"/>
  <c r="K1209"/>
  <c r="K1207"/>
  <c r="J1207"/>
  <c r="I1209"/>
  <c r="I1207"/>
  <c r="H1209"/>
  <c r="H1207"/>
  <c r="G1209"/>
  <c r="G1207"/>
  <c r="F1209"/>
  <c r="E1209"/>
  <c r="E1207"/>
  <c r="D1209"/>
  <c r="D1207"/>
  <c r="AB1208"/>
  <c r="E249" i="3"/>
  <c r="N1207" i="2"/>
  <c r="F1207"/>
  <c r="AB1205"/>
  <c r="AB1204"/>
  <c r="AB1203"/>
  <c r="AB1202"/>
  <c r="AB1201"/>
  <c r="AB1200"/>
  <c r="AB1199"/>
  <c r="AB1198"/>
  <c r="AB1192"/>
  <c r="AB1190"/>
  <c r="AB1189"/>
  <c r="Y1188"/>
  <c r="W1188"/>
  <c r="V1188"/>
  <c r="Q1188"/>
  <c r="Q1184"/>
  <c r="P1188"/>
  <c r="O1188"/>
  <c r="N1188"/>
  <c r="M1188"/>
  <c r="L1188"/>
  <c r="K1188"/>
  <c r="J1188"/>
  <c r="I1188"/>
  <c r="H1188"/>
  <c r="G1188"/>
  <c r="F1188"/>
  <c r="F1184"/>
  <c r="E1188"/>
  <c r="D1188"/>
  <c r="AB1187"/>
  <c r="AA1186"/>
  <c r="AA1184"/>
  <c r="Z1186"/>
  <c r="Z1184"/>
  <c r="Y1186"/>
  <c r="X1186"/>
  <c r="X1184"/>
  <c r="W1186"/>
  <c r="V1186"/>
  <c r="V1184"/>
  <c r="U1186"/>
  <c r="U1184"/>
  <c r="T1186"/>
  <c r="T1184"/>
  <c r="S1186"/>
  <c r="S1184"/>
  <c r="R1184"/>
  <c r="Q1186"/>
  <c r="P1186"/>
  <c r="O1186"/>
  <c r="N1186"/>
  <c r="M1186"/>
  <c r="L1186"/>
  <c r="K1186"/>
  <c r="J1186"/>
  <c r="I1186"/>
  <c r="H1186"/>
  <c r="G1186"/>
  <c r="G1184"/>
  <c r="F1186"/>
  <c r="E1186"/>
  <c r="D1186"/>
  <c r="D1184"/>
  <c r="AB1185"/>
  <c r="AB1182"/>
  <c r="AD1314"/>
  <c r="AB1181"/>
  <c r="AB1180"/>
  <c r="AB1179"/>
  <c r="AB1178"/>
  <c r="AD1309"/>
  <c r="AB1177"/>
  <c r="AB1176"/>
  <c r="AB1175"/>
  <c r="K198" i="3"/>
  <c r="BC14" i="1"/>
  <c r="N42"/>
  <c r="H42"/>
  <c r="N41"/>
  <c r="H41"/>
  <c r="N39"/>
  <c r="H39"/>
  <c r="N43"/>
  <c r="N44"/>
  <c r="F53"/>
  <c r="D53"/>
  <c r="E53"/>
  <c r="L180" i="3"/>
  <c r="K14" i="1" s="1"/>
  <c r="L14" s="1"/>
  <c r="AB1170" i="2"/>
  <c r="AB1169"/>
  <c r="AB1168"/>
  <c r="AA1167"/>
  <c r="AA1163"/>
  <c r="Z1167"/>
  <c r="Y1167"/>
  <c r="X1167"/>
  <c r="W1167"/>
  <c r="V1167"/>
  <c r="U1167"/>
  <c r="T1167"/>
  <c r="S1167"/>
  <c r="R1167"/>
  <c r="Q1167"/>
  <c r="P1167"/>
  <c r="O1167"/>
  <c r="N1167"/>
  <c r="M1167"/>
  <c r="L1167"/>
  <c r="K1167"/>
  <c r="J1167"/>
  <c r="I1167"/>
  <c r="I1163"/>
  <c r="H1167"/>
  <c r="G1167"/>
  <c r="F1167"/>
  <c r="E1167"/>
  <c r="D1167"/>
  <c r="AB1166"/>
  <c r="AA1165"/>
  <c r="Z1165"/>
  <c r="Z1163"/>
  <c r="Y1165"/>
  <c r="Y1163"/>
  <c r="X1165"/>
  <c r="X1163"/>
  <c r="W1165"/>
  <c r="V1165"/>
  <c r="U1165"/>
  <c r="U1163"/>
  <c r="T1165"/>
  <c r="T1163"/>
  <c r="S1165"/>
  <c r="S1163"/>
  <c r="R1165"/>
  <c r="Q1165"/>
  <c r="P1165"/>
  <c r="O1165"/>
  <c r="O1163"/>
  <c r="N1165"/>
  <c r="M1165"/>
  <c r="L1165"/>
  <c r="K1165"/>
  <c r="J1165"/>
  <c r="I1165"/>
  <c r="H1165"/>
  <c r="H1163"/>
  <c r="G1165"/>
  <c r="F1165"/>
  <c r="E1165"/>
  <c r="E1163"/>
  <c r="D1165"/>
  <c r="D1163"/>
  <c r="AB1164"/>
  <c r="J223" i="3"/>
  <c r="AB1161" i="2"/>
  <c r="AB1160"/>
  <c r="AB1159"/>
  <c r="AB1158"/>
  <c r="AB1157"/>
  <c r="AB1156"/>
  <c r="AB1155"/>
  <c r="AB1154"/>
  <c r="AB1153"/>
  <c r="J210" i="3"/>
  <c r="AB1148" i="2"/>
  <c r="AB1147"/>
  <c r="AB1146"/>
  <c r="AA1145"/>
  <c r="Z1145"/>
  <c r="Y1145"/>
  <c r="X1145"/>
  <c r="W1145"/>
  <c r="V1145"/>
  <c r="U1145"/>
  <c r="T1145"/>
  <c r="S1145"/>
  <c r="R1145"/>
  <c r="Q1145"/>
  <c r="P1145"/>
  <c r="O1145"/>
  <c r="N1145"/>
  <c r="N1141"/>
  <c r="M1145"/>
  <c r="L1145"/>
  <c r="K1145"/>
  <c r="J1145"/>
  <c r="I1145"/>
  <c r="H1145"/>
  <c r="G1145"/>
  <c r="F1145"/>
  <c r="E1145"/>
  <c r="D1145"/>
  <c r="AB1144"/>
  <c r="I226" i="3"/>
  <c r="AA1143" i="2"/>
  <c r="Z1143"/>
  <c r="Y1143"/>
  <c r="X1143"/>
  <c r="X1141"/>
  <c r="W1143"/>
  <c r="V1143"/>
  <c r="V1141"/>
  <c r="U1143"/>
  <c r="T1143"/>
  <c r="S1143"/>
  <c r="R1143"/>
  <c r="Q1143"/>
  <c r="P1143"/>
  <c r="P1141"/>
  <c r="O1143"/>
  <c r="N1143"/>
  <c r="M1143"/>
  <c r="L1143"/>
  <c r="K1143"/>
  <c r="J1143"/>
  <c r="J1141"/>
  <c r="I1143"/>
  <c r="H1143"/>
  <c r="G1143"/>
  <c r="F1143"/>
  <c r="F1141"/>
  <c r="E1143"/>
  <c r="D1143"/>
  <c r="D1141"/>
  <c r="AB1142"/>
  <c r="I223" i="3"/>
  <c r="AB1138" i="2"/>
  <c r="AB1135"/>
  <c r="I216" i="3"/>
  <c r="AB1134" i="2"/>
  <c r="I213" i="3"/>
  <c r="AB1133" i="2"/>
  <c r="AB1132"/>
  <c r="I211" i="3"/>
  <c r="AB1131" i="2"/>
  <c r="I210" i="3"/>
  <c r="AB1126" i="2"/>
  <c r="AB1123"/>
  <c r="AB1122"/>
  <c r="AA1121"/>
  <c r="Z1121"/>
  <c r="Y1121"/>
  <c r="X1121"/>
  <c r="W1121"/>
  <c r="W1117"/>
  <c r="V1121"/>
  <c r="U1121"/>
  <c r="T1121"/>
  <c r="S1121"/>
  <c r="R1121"/>
  <c r="Q1121"/>
  <c r="P1121"/>
  <c r="O1121"/>
  <c r="N1121"/>
  <c r="M1121"/>
  <c r="L1121"/>
  <c r="K1121"/>
  <c r="J1121"/>
  <c r="I1121"/>
  <c r="H1121"/>
  <c r="G1121"/>
  <c r="F1121"/>
  <c r="E1121"/>
  <c r="D1121"/>
  <c r="AB1120"/>
  <c r="AA1119"/>
  <c r="Z1119"/>
  <c r="Y1119"/>
  <c r="Y1117"/>
  <c r="X1119"/>
  <c r="W1119"/>
  <c r="V1119"/>
  <c r="U1119"/>
  <c r="T1119"/>
  <c r="S1119"/>
  <c r="R1119"/>
  <c r="Q1119"/>
  <c r="Q1117"/>
  <c r="P1119"/>
  <c r="O1119"/>
  <c r="O1117"/>
  <c r="N1119"/>
  <c r="N1117"/>
  <c r="M1119"/>
  <c r="L1119"/>
  <c r="K1119"/>
  <c r="J1119"/>
  <c r="I1119"/>
  <c r="I1117"/>
  <c r="H1119"/>
  <c r="G1119"/>
  <c r="F1119"/>
  <c r="E1119"/>
  <c r="E1117"/>
  <c r="D1119"/>
  <c r="AB1118"/>
  <c r="H223" i="3"/>
  <c r="AB1115" i="2"/>
  <c r="AB1114"/>
  <c r="AB1112"/>
  <c r="AB1111"/>
  <c r="AB1110"/>
  <c r="AB1109"/>
  <c r="AB1108"/>
  <c r="AB1107"/>
  <c r="H210" i="3"/>
  <c r="AB1102" i="2"/>
  <c r="AD1170"/>
  <c r="AB1101"/>
  <c r="AB1100"/>
  <c r="AB1099"/>
  <c r="AA1098"/>
  <c r="Z1098"/>
  <c r="Y1098"/>
  <c r="X1098"/>
  <c r="W1098"/>
  <c r="V1098"/>
  <c r="U1098"/>
  <c r="T1098"/>
  <c r="S1098"/>
  <c r="R1098"/>
  <c r="Q1098"/>
  <c r="P1098"/>
  <c r="O1098"/>
  <c r="N1098"/>
  <c r="M1098"/>
  <c r="L1098"/>
  <c r="K1098"/>
  <c r="J1098"/>
  <c r="I1098"/>
  <c r="H1098"/>
  <c r="G1098"/>
  <c r="F1098"/>
  <c r="E1098"/>
  <c r="D1098"/>
  <c r="AB1097"/>
  <c r="AA1096"/>
  <c r="Z1096"/>
  <c r="Y1096"/>
  <c r="Y1094"/>
  <c r="X1096"/>
  <c r="W1096"/>
  <c r="V1096"/>
  <c r="U1096"/>
  <c r="T1096"/>
  <c r="S1096"/>
  <c r="R1096"/>
  <c r="Q1096"/>
  <c r="P1096"/>
  <c r="O1096"/>
  <c r="N1096"/>
  <c r="M1096"/>
  <c r="M1094"/>
  <c r="L1096"/>
  <c r="K1096"/>
  <c r="J1096"/>
  <c r="I1096"/>
  <c r="I1094"/>
  <c r="H1096"/>
  <c r="G1096"/>
  <c r="F1096"/>
  <c r="E1096"/>
  <c r="D1096"/>
  <c r="AB1095"/>
  <c r="G223" i="3"/>
  <c r="AB1092" i="2"/>
  <c r="AB1091"/>
  <c r="AB1089"/>
  <c r="AB1088"/>
  <c r="AB1087"/>
  <c r="AB1086"/>
  <c r="AB1085"/>
  <c r="G210" i="3"/>
  <c r="G207" s="1"/>
  <c r="AB1080" i="2"/>
  <c r="AB1078"/>
  <c r="AB1077"/>
  <c r="AB1076"/>
  <c r="AB1075"/>
  <c r="AA1074"/>
  <c r="Z1074"/>
  <c r="Y1074"/>
  <c r="X1074"/>
  <c r="W1074"/>
  <c r="V1074"/>
  <c r="U1074"/>
  <c r="T1074"/>
  <c r="S1074"/>
  <c r="R1074"/>
  <c r="Q1074"/>
  <c r="P1074"/>
  <c r="O1074"/>
  <c r="N1074"/>
  <c r="M1074"/>
  <c r="L1074"/>
  <c r="K1074"/>
  <c r="J1074"/>
  <c r="I1074"/>
  <c r="H1074"/>
  <c r="G1074"/>
  <c r="F1074"/>
  <c r="E1074"/>
  <c r="D1074"/>
  <c r="AB1073"/>
  <c r="F226" i="3"/>
  <c r="AA1072" i="2"/>
  <c r="Z1072"/>
  <c r="Y1072"/>
  <c r="X1072"/>
  <c r="W1072"/>
  <c r="W1070"/>
  <c r="V1072"/>
  <c r="U1072"/>
  <c r="T1072"/>
  <c r="S1072"/>
  <c r="R1072"/>
  <c r="Q1072"/>
  <c r="P1072"/>
  <c r="O1072"/>
  <c r="N1072"/>
  <c r="M1072"/>
  <c r="L1072"/>
  <c r="K1072"/>
  <c r="J1072"/>
  <c r="I1072"/>
  <c r="H1072"/>
  <c r="G1072"/>
  <c r="F1072"/>
  <c r="E1072"/>
  <c r="D1072"/>
  <c r="AB1071"/>
  <c r="F223" i="3"/>
  <c r="AB1068" i="2"/>
  <c r="F220" i="3"/>
  <c r="AB1067" i="2"/>
  <c r="AB1065"/>
  <c r="AB1064"/>
  <c r="AB1063"/>
  <c r="AB1062"/>
  <c r="AB1061"/>
  <c r="F210" i="3"/>
  <c r="F207" s="1"/>
  <c r="AB1054" i="2"/>
  <c r="AA1053"/>
  <c r="Z1053"/>
  <c r="Y1053"/>
  <c r="X1053"/>
  <c r="W1053"/>
  <c r="V1053"/>
  <c r="U1053"/>
  <c r="T1053"/>
  <c r="S1053"/>
  <c r="R1053"/>
  <c r="Q1053"/>
  <c r="P1053"/>
  <c r="O1053"/>
  <c r="N1053"/>
  <c r="M1053"/>
  <c r="L1053"/>
  <c r="K1053"/>
  <c r="J1053"/>
  <c r="AB1052"/>
  <c r="E226" i="3"/>
  <c r="AA1051" i="2"/>
  <c r="Z1051"/>
  <c r="Y1051"/>
  <c r="Y1049"/>
  <c r="X1051"/>
  <c r="W1051"/>
  <c r="W1049"/>
  <c r="V1051"/>
  <c r="U1051"/>
  <c r="U1049"/>
  <c r="T1051"/>
  <c r="S1051"/>
  <c r="R1051"/>
  <c r="Q1051"/>
  <c r="Q1049"/>
  <c r="P1051"/>
  <c r="O1051"/>
  <c r="O1049"/>
  <c r="N1051"/>
  <c r="M1051"/>
  <c r="M1049"/>
  <c r="L1051"/>
  <c r="K1051"/>
  <c r="J1051"/>
  <c r="J1049"/>
  <c r="I1051"/>
  <c r="I1049"/>
  <c r="H1051"/>
  <c r="G1049"/>
  <c r="E1049"/>
  <c r="AB1050"/>
  <c r="E223" i="3"/>
  <c r="AB1047" i="2"/>
  <c r="AB1046"/>
  <c r="AB1045"/>
  <c r="AB1044"/>
  <c r="AB1043"/>
  <c r="AB1042"/>
  <c r="AB1041"/>
  <c r="E211" i="3"/>
  <c r="AB1040" i="2"/>
  <c r="E210" i="3"/>
  <c r="AB1034" i="2"/>
  <c r="AB1032"/>
  <c r="AB1031"/>
  <c r="Y1030"/>
  <c r="X1030"/>
  <c r="W1030"/>
  <c r="I1030"/>
  <c r="H1030"/>
  <c r="G1030"/>
  <c r="F1030"/>
  <c r="E1030"/>
  <c r="D1030"/>
  <c r="AB1029"/>
  <c r="D226" i="3"/>
  <c r="AA1028" i="2"/>
  <c r="Z1028"/>
  <c r="Y1028"/>
  <c r="X1028"/>
  <c r="W1028"/>
  <c r="V1028"/>
  <c r="U1028"/>
  <c r="T1028"/>
  <c r="S1028"/>
  <c r="R1028"/>
  <c r="Q1028"/>
  <c r="P1028"/>
  <c r="O1028"/>
  <c r="N1028"/>
  <c r="M1028"/>
  <c r="L1028"/>
  <c r="K1028"/>
  <c r="J1028"/>
  <c r="I1028"/>
  <c r="H1028"/>
  <c r="G1028"/>
  <c r="F1028"/>
  <c r="E1028"/>
  <c r="D1028"/>
  <c r="AB1027"/>
  <c r="D223" i="3"/>
  <c r="AB1024" i="2"/>
  <c r="D220" i="3"/>
  <c r="M220" s="1"/>
  <c r="AB1023" i="2"/>
  <c r="AB1018"/>
  <c r="D213" i="3"/>
  <c r="K213" s="1"/>
  <c r="AB1017" i="2"/>
  <c r="AB1016"/>
  <c r="D211" i="3"/>
  <c r="AB1015" i="2"/>
  <c r="D210" i="3"/>
  <c r="K171"/>
  <c r="AT13" i="1"/>
  <c r="L153" i="3"/>
  <c r="K13" i="1" s="1"/>
  <c r="L772" i="2"/>
  <c r="K772"/>
  <c r="E747"/>
  <c r="F747"/>
  <c r="G747"/>
  <c r="G745"/>
  <c r="H747"/>
  <c r="V749"/>
  <c r="U749"/>
  <c r="T749"/>
  <c r="I749"/>
  <c r="W726"/>
  <c r="X726"/>
  <c r="Y726"/>
  <c r="Z726"/>
  <c r="AA726"/>
  <c r="V726"/>
  <c r="U726"/>
  <c r="P724"/>
  <c r="P726"/>
  <c r="AB1010"/>
  <c r="AB1009"/>
  <c r="AB1008"/>
  <c r="AA1007"/>
  <c r="Z1007"/>
  <c r="Y1007"/>
  <c r="X1007"/>
  <c r="W1007"/>
  <c r="V1007"/>
  <c r="U1007"/>
  <c r="T1007"/>
  <c r="S1007"/>
  <c r="R1007"/>
  <c r="Q1007"/>
  <c r="P1007"/>
  <c r="O1007"/>
  <c r="N1007"/>
  <c r="M1007"/>
  <c r="L1007"/>
  <c r="K1007"/>
  <c r="J1007"/>
  <c r="I1007"/>
  <c r="H1007"/>
  <c r="G1007"/>
  <c r="F1007"/>
  <c r="E1007"/>
  <c r="D1007"/>
  <c r="AB1006"/>
  <c r="AA1005"/>
  <c r="Z1005"/>
  <c r="Y1005"/>
  <c r="X1005"/>
  <c r="W1005"/>
  <c r="V1005"/>
  <c r="U1005"/>
  <c r="T1005"/>
  <c r="T1003"/>
  <c r="S1005"/>
  <c r="R1005"/>
  <c r="Q1005"/>
  <c r="P1005"/>
  <c r="O1005"/>
  <c r="N1005"/>
  <c r="M1005"/>
  <c r="L1005"/>
  <c r="K1005"/>
  <c r="J1005"/>
  <c r="I1005"/>
  <c r="H1005"/>
  <c r="G1005"/>
  <c r="F1005"/>
  <c r="E1005"/>
  <c r="D1005"/>
  <c r="AB1004"/>
  <c r="AB1001"/>
  <c r="AB1000"/>
  <c r="AB999"/>
  <c r="AB998"/>
  <c r="AB997"/>
  <c r="AB996"/>
  <c r="AB995"/>
  <c r="AB994"/>
  <c r="AB993"/>
  <c r="AB988"/>
  <c r="AB987"/>
  <c r="AB986"/>
  <c r="AA985"/>
  <c r="Z985"/>
  <c r="Y985"/>
  <c r="X985"/>
  <c r="W985"/>
  <c r="V985"/>
  <c r="U985"/>
  <c r="T985"/>
  <c r="S985"/>
  <c r="R985"/>
  <c r="Q985"/>
  <c r="P985"/>
  <c r="O985"/>
  <c r="N985"/>
  <c r="M985"/>
  <c r="L985"/>
  <c r="K985"/>
  <c r="J985"/>
  <c r="I985"/>
  <c r="H985"/>
  <c r="G985"/>
  <c r="F985"/>
  <c r="E985"/>
  <c r="D985"/>
  <c r="AB984"/>
  <c r="AA983"/>
  <c r="Z983"/>
  <c r="Y983"/>
  <c r="X983"/>
  <c r="W983"/>
  <c r="V983"/>
  <c r="U983"/>
  <c r="T983"/>
  <c r="S983"/>
  <c r="R983"/>
  <c r="Q983"/>
  <c r="P983"/>
  <c r="O983"/>
  <c r="N983"/>
  <c r="M983"/>
  <c r="L983"/>
  <c r="K983"/>
  <c r="J983"/>
  <c r="I983"/>
  <c r="H983"/>
  <c r="G983"/>
  <c r="F983"/>
  <c r="E983"/>
  <c r="D983"/>
  <c r="AB982"/>
  <c r="AB979"/>
  <c r="AB978"/>
  <c r="AB977"/>
  <c r="AB976"/>
  <c r="AB975"/>
  <c r="AB974"/>
  <c r="AB973"/>
  <c r="AB968"/>
  <c r="AB965"/>
  <c r="AB964"/>
  <c r="H196" i="3"/>
  <c r="AA963" i="2"/>
  <c r="Z963"/>
  <c r="Y963"/>
  <c r="X963"/>
  <c r="I963"/>
  <c r="H963"/>
  <c r="G963"/>
  <c r="F963"/>
  <c r="E963"/>
  <c r="D963"/>
  <c r="AB962"/>
  <c r="H194" i="3"/>
  <c r="K194" s="1"/>
  <c r="AA961" i="2"/>
  <c r="Z961"/>
  <c r="Y961"/>
  <c r="X961"/>
  <c r="W961"/>
  <c r="V961"/>
  <c r="U961"/>
  <c r="U959"/>
  <c r="T961"/>
  <c r="S961"/>
  <c r="R961"/>
  <c r="Q961"/>
  <c r="Q959"/>
  <c r="P961"/>
  <c r="O961"/>
  <c r="N961"/>
  <c r="M961"/>
  <c r="M959"/>
  <c r="L961"/>
  <c r="K961"/>
  <c r="J961"/>
  <c r="I961"/>
  <c r="H961"/>
  <c r="G961"/>
  <c r="F961"/>
  <c r="E961"/>
  <c r="D961"/>
  <c r="AB960"/>
  <c r="H191" i="3"/>
  <c r="AB957" i="2"/>
  <c r="AB956"/>
  <c r="AB954"/>
  <c r="AB953"/>
  <c r="AB952"/>
  <c r="H183" i="3"/>
  <c r="K183"/>
  <c r="R14" i="1" s="1"/>
  <c r="AB951" i="2"/>
  <c r="AB950"/>
  <c r="AB949"/>
  <c r="H180" i="3"/>
  <c r="AB944" i="2"/>
  <c r="AB943"/>
  <c r="AB942"/>
  <c r="AB941"/>
  <c r="AA940"/>
  <c r="Z940"/>
  <c r="Y940"/>
  <c r="X940"/>
  <c r="W940"/>
  <c r="V940"/>
  <c r="U940"/>
  <c r="T940"/>
  <c r="S940"/>
  <c r="R940"/>
  <c r="Q940"/>
  <c r="P940"/>
  <c r="O940"/>
  <c r="N940"/>
  <c r="M940"/>
  <c r="L940"/>
  <c r="K940"/>
  <c r="J940"/>
  <c r="I940"/>
  <c r="H940"/>
  <c r="G940"/>
  <c r="F940"/>
  <c r="E940"/>
  <c r="D940"/>
  <c r="AB939"/>
  <c r="AA938"/>
  <c r="Z938"/>
  <c r="Y938"/>
  <c r="X938"/>
  <c r="W938"/>
  <c r="V938"/>
  <c r="U938"/>
  <c r="T938"/>
  <c r="S938"/>
  <c r="R938"/>
  <c r="Q938"/>
  <c r="P938"/>
  <c r="O938"/>
  <c r="N938"/>
  <c r="M938"/>
  <c r="L938"/>
  <c r="K938"/>
  <c r="J938"/>
  <c r="I938"/>
  <c r="H938"/>
  <c r="G938"/>
  <c r="F938"/>
  <c r="E938"/>
  <c r="D938"/>
  <c r="AB937"/>
  <c r="G191" i="3"/>
  <c r="AB934" i="2"/>
  <c r="G187" i="3"/>
  <c r="AB933" i="2"/>
  <c r="AB931"/>
  <c r="AB930"/>
  <c r="AB929"/>
  <c r="AB928"/>
  <c r="AB927"/>
  <c r="G180" i="3"/>
  <c r="G177" s="1"/>
  <c r="AB922" i="2"/>
  <c r="AB920"/>
  <c r="AB919"/>
  <c r="AB918"/>
  <c r="F196" i="3"/>
  <c r="AA917" i="2"/>
  <c r="Z917"/>
  <c r="Y917"/>
  <c r="Y913"/>
  <c r="X917"/>
  <c r="W917"/>
  <c r="V917"/>
  <c r="U917"/>
  <c r="T917"/>
  <c r="S917"/>
  <c r="R917"/>
  <c r="Q917"/>
  <c r="P917"/>
  <c r="O917"/>
  <c r="N917"/>
  <c r="M917"/>
  <c r="L917"/>
  <c r="K917"/>
  <c r="J917"/>
  <c r="I917"/>
  <c r="H917"/>
  <c r="G917"/>
  <c r="F917"/>
  <c r="E917"/>
  <c r="D917"/>
  <c r="AB916"/>
  <c r="AA915"/>
  <c r="AA913"/>
  <c r="Z915"/>
  <c r="Y915"/>
  <c r="X915"/>
  <c r="W915"/>
  <c r="W913"/>
  <c r="V915"/>
  <c r="U915"/>
  <c r="T915"/>
  <c r="S915"/>
  <c r="S913"/>
  <c r="R915"/>
  <c r="Q915"/>
  <c r="P915"/>
  <c r="O915"/>
  <c r="O913"/>
  <c r="N915"/>
  <c r="M915"/>
  <c r="L915"/>
  <c r="K915"/>
  <c r="J915"/>
  <c r="I915"/>
  <c r="H915"/>
  <c r="G915"/>
  <c r="G913"/>
  <c r="F915"/>
  <c r="E915"/>
  <c r="D915"/>
  <c r="AB914"/>
  <c r="F191" i="3"/>
  <c r="AB911" i="2"/>
  <c r="F187" i="3"/>
  <c r="AB910" i="2"/>
  <c r="AB909"/>
  <c r="AB908"/>
  <c r="AB907"/>
  <c r="AB906"/>
  <c r="AB905"/>
  <c r="AB904"/>
  <c r="F180" i="3"/>
  <c r="F177" s="1"/>
  <c r="AB897" i="2"/>
  <c r="AA896"/>
  <c r="Z896"/>
  <c r="Y896"/>
  <c r="X896"/>
  <c r="W896"/>
  <c r="V896"/>
  <c r="U896"/>
  <c r="T896"/>
  <c r="S896"/>
  <c r="R896"/>
  <c r="Q896"/>
  <c r="P896"/>
  <c r="O896"/>
  <c r="N896"/>
  <c r="M896"/>
  <c r="L896"/>
  <c r="K896"/>
  <c r="J896"/>
  <c r="I896"/>
  <c r="H896"/>
  <c r="G896"/>
  <c r="F896"/>
  <c r="E896"/>
  <c r="D896"/>
  <c r="AB895"/>
  <c r="AA894"/>
  <c r="Z894"/>
  <c r="Y894"/>
  <c r="X894"/>
  <c r="W894"/>
  <c r="V894"/>
  <c r="U894"/>
  <c r="T894"/>
  <c r="S894"/>
  <c r="R894"/>
  <c r="Q894"/>
  <c r="P894"/>
  <c r="O894"/>
  <c r="N894"/>
  <c r="M894"/>
  <c r="L894"/>
  <c r="K894"/>
  <c r="J894"/>
  <c r="I894"/>
  <c r="H894"/>
  <c r="G894"/>
  <c r="F894"/>
  <c r="E894"/>
  <c r="D894"/>
  <c r="AB893"/>
  <c r="E191" i="3"/>
  <c r="AB890" i="2"/>
  <c r="AB889"/>
  <c r="AB888"/>
  <c r="AB887"/>
  <c r="AB886"/>
  <c r="AB885"/>
  <c r="AB884"/>
  <c r="E180" i="3"/>
  <c r="E177" s="1"/>
  <c r="AB878" i="2"/>
  <c r="AB877"/>
  <c r="AB876"/>
  <c r="AA875"/>
  <c r="Z875"/>
  <c r="Y875"/>
  <c r="X875"/>
  <c r="W875"/>
  <c r="V875"/>
  <c r="U875"/>
  <c r="T875"/>
  <c r="S875"/>
  <c r="R875"/>
  <c r="Q875"/>
  <c r="P875"/>
  <c r="O875"/>
  <c r="N875"/>
  <c r="M875"/>
  <c r="L875"/>
  <c r="K875"/>
  <c r="J875"/>
  <c r="I875"/>
  <c r="H875"/>
  <c r="G875"/>
  <c r="F875"/>
  <c r="E875"/>
  <c r="D875"/>
  <c r="AB874"/>
  <c r="AA873"/>
  <c r="Z873"/>
  <c r="Y873"/>
  <c r="X873"/>
  <c r="W873"/>
  <c r="V873"/>
  <c r="U873"/>
  <c r="T873"/>
  <c r="S873"/>
  <c r="R873"/>
  <c r="Q873"/>
  <c r="P873"/>
  <c r="O873"/>
  <c r="N873"/>
  <c r="M873"/>
  <c r="L873"/>
  <c r="K873"/>
  <c r="J873"/>
  <c r="I873"/>
  <c r="H873"/>
  <c r="G873"/>
  <c r="F873"/>
  <c r="E873"/>
  <c r="D873"/>
  <c r="AB872"/>
  <c r="D191" i="3"/>
  <c r="AB869" i="2"/>
  <c r="AB868"/>
  <c r="AB867"/>
  <c r="AB866"/>
  <c r="AB865"/>
  <c r="AB864"/>
  <c r="AB863"/>
  <c r="D180" i="3"/>
  <c r="AB858" i="2"/>
  <c r="AB857"/>
  <c r="AB856"/>
  <c r="AA855"/>
  <c r="Z855"/>
  <c r="Y855"/>
  <c r="X855"/>
  <c r="W855"/>
  <c r="V855"/>
  <c r="U855"/>
  <c r="T855"/>
  <c r="S855"/>
  <c r="R855"/>
  <c r="Q855"/>
  <c r="P855"/>
  <c r="O855"/>
  <c r="N855"/>
  <c r="M855"/>
  <c r="L855"/>
  <c r="K855"/>
  <c r="J855"/>
  <c r="I855"/>
  <c r="H855"/>
  <c r="G855"/>
  <c r="F855"/>
  <c r="E855"/>
  <c r="D855"/>
  <c r="AB854"/>
  <c r="AA853"/>
  <c r="Z853"/>
  <c r="Y853"/>
  <c r="X853"/>
  <c r="W853"/>
  <c r="V853"/>
  <c r="U853"/>
  <c r="T853"/>
  <c r="S853"/>
  <c r="R853"/>
  <c r="Q853"/>
  <c r="P853"/>
  <c r="O853"/>
  <c r="N853"/>
  <c r="M853"/>
  <c r="L853"/>
  <c r="K853"/>
  <c r="J853"/>
  <c r="I853"/>
  <c r="H853"/>
  <c r="G853"/>
  <c r="F853"/>
  <c r="E853"/>
  <c r="D853"/>
  <c r="AB852"/>
  <c r="J164" i="3"/>
  <c r="AB849" i="2"/>
  <c r="AB848"/>
  <c r="AB847"/>
  <c r="AB846"/>
  <c r="AB845"/>
  <c r="AB844"/>
  <c r="AB843"/>
  <c r="AB842"/>
  <c r="AB841"/>
  <c r="J153" i="3"/>
  <c r="J150" s="1"/>
  <c r="AB836" i="2"/>
  <c r="AB835"/>
  <c r="AB834"/>
  <c r="AA833"/>
  <c r="Z833"/>
  <c r="Y833"/>
  <c r="X833"/>
  <c r="W833"/>
  <c r="V833"/>
  <c r="U833"/>
  <c r="T833"/>
  <c r="S833"/>
  <c r="R833"/>
  <c r="Q833"/>
  <c r="P833"/>
  <c r="O833"/>
  <c r="N833"/>
  <c r="M833"/>
  <c r="L833"/>
  <c r="K833"/>
  <c r="J833"/>
  <c r="I833"/>
  <c r="H833"/>
  <c r="G833"/>
  <c r="F833"/>
  <c r="E833"/>
  <c r="D833"/>
  <c r="AB832"/>
  <c r="AA831"/>
  <c r="Z831"/>
  <c r="Y831"/>
  <c r="X831"/>
  <c r="W831"/>
  <c r="V831"/>
  <c r="U831"/>
  <c r="T831"/>
  <c r="S831"/>
  <c r="R831"/>
  <c r="Q831"/>
  <c r="P831"/>
  <c r="O831"/>
  <c r="N831"/>
  <c r="M831"/>
  <c r="L831"/>
  <c r="K831"/>
  <c r="J831"/>
  <c r="I831"/>
  <c r="H831"/>
  <c r="G831"/>
  <c r="F831"/>
  <c r="E831"/>
  <c r="D831"/>
  <c r="AB830"/>
  <c r="I164" i="3"/>
  <c r="AB827" i="2"/>
  <c r="I160" i="3"/>
  <c r="AB826" i="2"/>
  <c r="AB825"/>
  <c r="AB824"/>
  <c r="AB823"/>
  <c r="AB822"/>
  <c r="AB821"/>
  <c r="I153" i="3"/>
  <c r="I150"/>
  <c r="AB816" i="2"/>
  <c r="AB815"/>
  <c r="AB814"/>
  <c r="AA813"/>
  <c r="Z813"/>
  <c r="Y813"/>
  <c r="X813"/>
  <c r="W813"/>
  <c r="V813"/>
  <c r="U813"/>
  <c r="T813"/>
  <c r="S813"/>
  <c r="R813"/>
  <c r="Q813"/>
  <c r="P813"/>
  <c r="O813"/>
  <c r="N813"/>
  <c r="M813"/>
  <c r="L813"/>
  <c r="K813"/>
  <c r="J813"/>
  <c r="I813"/>
  <c r="H813"/>
  <c r="G813"/>
  <c r="F813"/>
  <c r="E813"/>
  <c r="D813"/>
  <c r="AB812"/>
  <c r="AA811"/>
  <c r="Z811"/>
  <c r="Y811"/>
  <c r="X811"/>
  <c r="W811"/>
  <c r="V811"/>
  <c r="U811"/>
  <c r="T811"/>
  <c r="S811"/>
  <c r="R811"/>
  <c r="Q811"/>
  <c r="P811"/>
  <c r="O811"/>
  <c r="N811"/>
  <c r="M811"/>
  <c r="L811"/>
  <c r="K811"/>
  <c r="J811"/>
  <c r="I811"/>
  <c r="H811"/>
  <c r="G811"/>
  <c r="F811"/>
  <c r="E811"/>
  <c r="D811"/>
  <c r="AB810"/>
  <c r="H164" i="3"/>
  <c r="AB807" i="2"/>
  <c r="AB806"/>
  <c r="AB804"/>
  <c r="AB803"/>
  <c r="AB802"/>
  <c r="AB801"/>
  <c r="H153" i="3"/>
  <c r="H150"/>
  <c r="AB796" i="2"/>
  <c r="AB795"/>
  <c r="AB794"/>
  <c r="AA793"/>
  <c r="Z793"/>
  <c r="Y793"/>
  <c r="X793"/>
  <c r="W793"/>
  <c r="V793"/>
  <c r="U793"/>
  <c r="T793"/>
  <c r="S793"/>
  <c r="R793"/>
  <c r="Q793"/>
  <c r="P793"/>
  <c r="O793"/>
  <c r="N793"/>
  <c r="M793"/>
  <c r="L793"/>
  <c r="K793"/>
  <c r="J793"/>
  <c r="I793"/>
  <c r="H793"/>
  <c r="G793"/>
  <c r="F793"/>
  <c r="E793"/>
  <c r="D793"/>
  <c r="AB792"/>
  <c r="AA791"/>
  <c r="Z791"/>
  <c r="Y791"/>
  <c r="X791"/>
  <c r="W791"/>
  <c r="V791"/>
  <c r="U791"/>
  <c r="T791"/>
  <c r="S791"/>
  <c r="R791"/>
  <c r="Q791"/>
  <c r="P791"/>
  <c r="O791"/>
  <c r="N791"/>
  <c r="M791"/>
  <c r="L791"/>
  <c r="K791"/>
  <c r="J791"/>
  <c r="I791"/>
  <c r="H791"/>
  <c r="G791"/>
  <c r="F791"/>
  <c r="E791"/>
  <c r="D791"/>
  <c r="AB790"/>
  <c r="G164" i="3"/>
  <c r="AB787" i="2"/>
  <c r="G160" i="3"/>
  <c r="AB786" i="2"/>
  <c r="AB785"/>
  <c r="AB784"/>
  <c r="AB783"/>
  <c r="AB782"/>
  <c r="AB781"/>
  <c r="G153" i="3"/>
  <c r="G150"/>
  <c r="AB776" i="2"/>
  <c r="F173" i="3"/>
  <c r="K173" s="1"/>
  <c r="AB775" i="2"/>
  <c r="AB774"/>
  <c r="AB773"/>
  <c r="F169" i="3"/>
  <c r="AA772" i="2"/>
  <c r="Z772"/>
  <c r="Y772"/>
  <c r="X772"/>
  <c r="W772"/>
  <c r="V772"/>
  <c r="U772"/>
  <c r="T772"/>
  <c r="S772"/>
  <c r="R772"/>
  <c r="Q772"/>
  <c r="P772"/>
  <c r="O772"/>
  <c r="N772"/>
  <c r="M772"/>
  <c r="J772"/>
  <c r="I772"/>
  <c r="H772"/>
  <c r="AB771"/>
  <c r="F167" i="3"/>
  <c r="AA770" i="2"/>
  <c r="Z770"/>
  <c r="Y770"/>
  <c r="X770"/>
  <c r="W770"/>
  <c r="V770"/>
  <c r="U770"/>
  <c r="T770"/>
  <c r="S770"/>
  <c r="R770"/>
  <c r="Q770"/>
  <c r="P770"/>
  <c r="O770"/>
  <c r="N770"/>
  <c r="M770"/>
  <c r="L770"/>
  <c r="K770"/>
  <c r="J770"/>
  <c r="I770"/>
  <c r="H770"/>
  <c r="G770"/>
  <c r="F770"/>
  <c r="E770"/>
  <c r="D770"/>
  <c r="AB769"/>
  <c r="F164" i="3"/>
  <c r="AB766" i="2"/>
  <c r="F160" i="3"/>
  <c r="AB765" i="2"/>
  <c r="AB763"/>
  <c r="AB762"/>
  <c r="AB761"/>
  <c r="AB760"/>
  <c r="AB759"/>
  <c r="AB758"/>
  <c r="AB757"/>
  <c r="F153" i="3"/>
  <c r="F150" s="1"/>
  <c r="AB750" i="2"/>
  <c r="Q749"/>
  <c r="N749"/>
  <c r="M749"/>
  <c r="L749"/>
  <c r="K749"/>
  <c r="AB748"/>
  <c r="E167" i="3"/>
  <c r="AA747" i="2"/>
  <c r="AA745"/>
  <c r="Z747"/>
  <c r="Y747"/>
  <c r="X747"/>
  <c r="W747"/>
  <c r="W745"/>
  <c r="V747"/>
  <c r="U747"/>
  <c r="T747"/>
  <c r="S747"/>
  <c r="S745"/>
  <c r="R747"/>
  <c r="Q747"/>
  <c r="P747"/>
  <c r="O747"/>
  <c r="O745"/>
  <c r="N747"/>
  <c r="M747"/>
  <c r="L747"/>
  <c r="K747"/>
  <c r="J747"/>
  <c r="I747"/>
  <c r="D747"/>
  <c r="AB746"/>
  <c r="E164" i="3"/>
  <c r="AB743" i="2"/>
  <c r="AB742"/>
  <c r="AB741"/>
  <c r="AB740"/>
  <c r="AB739"/>
  <c r="AB738"/>
  <c r="AB737"/>
  <c r="AB736"/>
  <c r="E153" i="3"/>
  <c r="E150" s="1"/>
  <c r="AB730" i="2"/>
  <c r="AB728"/>
  <c r="AB727"/>
  <c r="D169" i="3"/>
  <c r="K169"/>
  <c r="Q726" i="2"/>
  <c r="O726"/>
  <c r="N726"/>
  <c r="M726"/>
  <c r="L726"/>
  <c r="K726"/>
  <c r="I726"/>
  <c r="H726"/>
  <c r="G726"/>
  <c r="F726"/>
  <c r="E726"/>
  <c r="D726"/>
  <c r="AB725"/>
  <c r="D167" i="3"/>
  <c r="AA724" i="2"/>
  <c r="Z724"/>
  <c r="Z722"/>
  <c r="Y724"/>
  <c r="X724"/>
  <c r="W724"/>
  <c r="V724"/>
  <c r="U724"/>
  <c r="T724"/>
  <c r="S724"/>
  <c r="R724"/>
  <c r="R722"/>
  <c r="Q724"/>
  <c r="O724"/>
  <c r="N724"/>
  <c r="M724"/>
  <c r="L724"/>
  <c r="K724"/>
  <c r="J724"/>
  <c r="J722"/>
  <c r="I724"/>
  <c r="H724"/>
  <c r="G724"/>
  <c r="F724"/>
  <c r="F722"/>
  <c r="E724"/>
  <c r="D724"/>
  <c r="AB723"/>
  <c r="D164" i="3"/>
  <c r="AB720" i="2"/>
  <c r="AB719"/>
  <c r="AB718"/>
  <c r="AB717"/>
  <c r="AB716"/>
  <c r="AB715"/>
  <c r="AB714"/>
  <c r="AB713"/>
  <c r="D153" i="3"/>
  <c r="K115"/>
  <c r="K84"/>
  <c r="AV10" i="1"/>
  <c r="AV60"/>
  <c r="K87" i="3"/>
  <c r="L96"/>
  <c r="K11" i="1"/>
  <c r="AB540" i="2"/>
  <c r="AB454"/>
  <c r="E118" i="3"/>
  <c r="K118"/>
  <c r="U493" i="2"/>
  <c r="Q493"/>
  <c r="AB452"/>
  <c r="U450"/>
  <c r="T450"/>
  <c r="H450"/>
  <c r="X427"/>
  <c r="U427"/>
  <c r="U423"/>
  <c r="AB708"/>
  <c r="AB707"/>
  <c r="AB706"/>
  <c r="AA705"/>
  <c r="Z705"/>
  <c r="Y705"/>
  <c r="X705"/>
  <c r="W705"/>
  <c r="V705"/>
  <c r="U705"/>
  <c r="T705"/>
  <c r="S705"/>
  <c r="R705"/>
  <c r="Q705"/>
  <c r="Q701"/>
  <c r="P705"/>
  <c r="O705"/>
  <c r="N705"/>
  <c r="M705"/>
  <c r="L705"/>
  <c r="K705"/>
  <c r="J705"/>
  <c r="I705"/>
  <c r="H705"/>
  <c r="G705"/>
  <c r="F705"/>
  <c r="E705"/>
  <c r="D705"/>
  <c r="AB704"/>
  <c r="AA703"/>
  <c r="Z703"/>
  <c r="Y703"/>
  <c r="X703"/>
  <c r="W703"/>
  <c r="V703"/>
  <c r="U703"/>
  <c r="T703"/>
  <c r="S703"/>
  <c r="R703"/>
  <c r="Q703"/>
  <c r="P703"/>
  <c r="P701"/>
  <c r="O703"/>
  <c r="N703"/>
  <c r="M703"/>
  <c r="L703"/>
  <c r="K703"/>
  <c r="J703"/>
  <c r="J701"/>
  <c r="I703"/>
  <c r="H703"/>
  <c r="G703"/>
  <c r="F703"/>
  <c r="E703"/>
  <c r="D703"/>
  <c r="AB702"/>
  <c r="J137" i="3"/>
  <c r="AB699" i="2"/>
  <c r="AB698"/>
  <c r="AB697"/>
  <c r="AB696"/>
  <c r="AB695"/>
  <c r="AB694"/>
  <c r="AB693"/>
  <c r="J124" i="3"/>
  <c r="J121"/>
  <c r="AB688" i="2"/>
  <c r="AB687"/>
  <c r="AB686"/>
  <c r="AA685"/>
  <c r="Z685"/>
  <c r="Y685"/>
  <c r="X685"/>
  <c r="W685"/>
  <c r="V685"/>
  <c r="U685"/>
  <c r="T685"/>
  <c r="S685"/>
  <c r="R685"/>
  <c r="Q685"/>
  <c r="P685"/>
  <c r="O685"/>
  <c r="N685"/>
  <c r="M685"/>
  <c r="L685"/>
  <c r="K685"/>
  <c r="J685"/>
  <c r="I685"/>
  <c r="H685"/>
  <c r="G685"/>
  <c r="F685"/>
  <c r="E685"/>
  <c r="D685"/>
  <c r="AB684"/>
  <c r="AA683"/>
  <c r="Z683"/>
  <c r="Y683"/>
  <c r="X683"/>
  <c r="W683"/>
  <c r="V683"/>
  <c r="V681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E681"/>
  <c r="D683"/>
  <c r="AB682"/>
  <c r="I137" i="3"/>
  <c r="AB679" i="2"/>
  <c r="AB678"/>
  <c r="AB677"/>
  <c r="AB676"/>
  <c r="AB675"/>
  <c r="AB674"/>
  <c r="AB673"/>
  <c r="I124" i="3"/>
  <c r="I121" s="1"/>
  <c r="AB668" i="2"/>
  <c r="AB667"/>
  <c r="AB666"/>
  <c r="AA665"/>
  <c r="Z665"/>
  <c r="Y665"/>
  <c r="X665"/>
  <c r="X661"/>
  <c r="W665"/>
  <c r="V665"/>
  <c r="U665"/>
  <c r="T665"/>
  <c r="S665"/>
  <c r="R665"/>
  <c r="Q665"/>
  <c r="P665"/>
  <c r="O665"/>
  <c r="N665"/>
  <c r="M665"/>
  <c r="L665"/>
  <c r="K665"/>
  <c r="J665"/>
  <c r="I665"/>
  <c r="H665"/>
  <c r="G665"/>
  <c r="F665"/>
  <c r="E665"/>
  <c r="D665"/>
  <c r="AB664"/>
  <c r="AA663"/>
  <c r="Z663"/>
  <c r="Y663"/>
  <c r="X663"/>
  <c r="W663"/>
  <c r="V663"/>
  <c r="U663"/>
  <c r="T663"/>
  <c r="S663"/>
  <c r="R663"/>
  <c r="Q663"/>
  <c r="P663"/>
  <c r="O663"/>
  <c r="N663"/>
  <c r="M663"/>
  <c r="L663"/>
  <c r="K663"/>
  <c r="J663"/>
  <c r="I663"/>
  <c r="I661"/>
  <c r="H663"/>
  <c r="G663"/>
  <c r="F663"/>
  <c r="E663"/>
  <c r="D663"/>
  <c r="AB662"/>
  <c r="H137" i="3"/>
  <c r="AB659" i="2"/>
  <c r="AB658"/>
  <c r="AB657"/>
  <c r="AB656"/>
  <c r="AB655"/>
  <c r="AB654"/>
  <c r="AB653"/>
  <c r="H124" i="3"/>
  <c r="H121" s="1"/>
  <c r="AB648" i="2"/>
  <c r="AB647"/>
  <c r="AB646"/>
  <c r="AA645"/>
  <c r="Z645"/>
  <c r="Y645"/>
  <c r="X645"/>
  <c r="W645"/>
  <c r="V645"/>
  <c r="U645"/>
  <c r="T645"/>
  <c r="S645"/>
  <c r="R645"/>
  <c r="Q645"/>
  <c r="P645"/>
  <c r="P641"/>
  <c r="O645"/>
  <c r="N645"/>
  <c r="M645"/>
  <c r="L645"/>
  <c r="K645"/>
  <c r="J645"/>
  <c r="I645"/>
  <c r="H645"/>
  <c r="G645"/>
  <c r="F645"/>
  <c r="E645"/>
  <c r="D645"/>
  <c r="AB644"/>
  <c r="AA643"/>
  <c r="Z643"/>
  <c r="Y643"/>
  <c r="X643"/>
  <c r="W643"/>
  <c r="V643"/>
  <c r="V641"/>
  <c r="U643"/>
  <c r="T643"/>
  <c r="S643"/>
  <c r="R643"/>
  <c r="R641"/>
  <c r="Q643"/>
  <c r="Q641"/>
  <c r="P643"/>
  <c r="O643"/>
  <c r="N643"/>
  <c r="M643"/>
  <c r="L643"/>
  <c r="K643"/>
  <c r="J643"/>
  <c r="I643"/>
  <c r="H643"/>
  <c r="G643"/>
  <c r="F643"/>
  <c r="F641"/>
  <c r="E643"/>
  <c r="D643"/>
  <c r="AB642"/>
  <c r="G137" i="3"/>
  <c r="AB639" i="2"/>
  <c r="G133" i="3"/>
  <c r="AB638" i="2"/>
  <c r="AB637"/>
  <c r="AB636"/>
  <c r="AB635"/>
  <c r="AB634"/>
  <c r="AB633"/>
  <c r="G124" i="3"/>
  <c r="G121"/>
  <c r="AB628" i="2"/>
  <c r="AB626"/>
  <c r="AB625"/>
  <c r="F143" i="3"/>
  <c r="K143" s="1"/>
  <c r="BC12" i="1" s="1"/>
  <c r="AB624" i="2"/>
  <c r="F142" i="3"/>
  <c r="AA623" i="2"/>
  <c r="Z623"/>
  <c r="Y623"/>
  <c r="X623"/>
  <c r="W623"/>
  <c r="V623"/>
  <c r="U623"/>
  <c r="T623"/>
  <c r="S623"/>
  <c r="R623"/>
  <c r="Q623"/>
  <c r="P623"/>
  <c r="O623"/>
  <c r="N623"/>
  <c r="N619"/>
  <c r="M623"/>
  <c r="L623"/>
  <c r="K623"/>
  <c r="J623"/>
  <c r="I623"/>
  <c r="H623"/>
  <c r="G623"/>
  <c r="F623"/>
  <c r="F619"/>
  <c r="E623"/>
  <c r="D623"/>
  <c r="AB622"/>
  <c r="F140" i="3"/>
  <c r="AA621" i="2"/>
  <c r="Z621"/>
  <c r="Y621"/>
  <c r="X621"/>
  <c r="W621"/>
  <c r="V621"/>
  <c r="U621"/>
  <c r="T621"/>
  <c r="S621"/>
  <c r="R621"/>
  <c r="Q621"/>
  <c r="P621"/>
  <c r="O621"/>
  <c r="N621"/>
  <c r="M621"/>
  <c r="L621"/>
  <c r="K621"/>
  <c r="J621"/>
  <c r="I621"/>
  <c r="I619"/>
  <c r="H621"/>
  <c r="G621"/>
  <c r="F621"/>
  <c r="E621"/>
  <c r="D621"/>
  <c r="AB620"/>
  <c r="AB617"/>
  <c r="F133" i="3"/>
  <c r="AB616" i="2"/>
  <c r="AB615"/>
  <c r="AB614"/>
  <c r="AB613"/>
  <c r="AB612"/>
  <c r="AB611"/>
  <c r="AB604"/>
  <c r="AA603"/>
  <c r="Z603"/>
  <c r="Z599"/>
  <c r="Y603"/>
  <c r="X603"/>
  <c r="W603"/>
  <c r="V603"/>
  <c r="U603"/>
  <c r="T603"/>
  <c r="S603"/>
  <c r="R603"/>
  <c r="Q603"/>
  <c r="P603"/>
  <c r="O603"/>
  <c r="N603"/>
  <c r="M603"/>
  <c r="L603"/>
  <c r="K603"/>
  <c r="J603"/>
  <c r="I603"/>
  <c r="H603"/>
  <c r="G603"/>
  <c r="F603"/>
  <c r="F599"/>
  <c r="E603"/>
  <c r="D603"/>
  <c r="AB602"/>
  <c r="AA601"/>
  <c r="Z601"/>
  <c r="Y601"/>
  <c r="X601"/>
  <c r="X599"/>
  <c r="W601"/>
  <c r="V601"/>
  <c r="U601"/>
  <c r="U599"/>
  <c r="T601"/>
  <c r="S601"/>
  <c r="S599"/>
  <c r="R601"/>
  <c r="Q601"/>
  <c r="P601"/>
  <c r="O601"/>
  <c r="N601"/>
  <c r="M601"/>
  <c r="L601"/>
  <c r="L599"/>
  <c r="K601"/>
  <c r="J601"/>
  <c r="I601"/>
  <c r="H601"/>
  <c r="H599"/>
  <c r="G601"/>
  <c r="F601"/>
  <c r="E601"/>
  <c r="E599"/>
  <c r="D601"/>
  <c r="AB600"/>
  <c r="E137" i="3"/>
  <c r="AB597" i="2"/>
  <c r="E133" i="3"/>
  <c r="AB596" i="2"/>
  <c r="AB595"/>
  <c r="AB594"/>
  <c r="AB593"/>
  <c r="AB592"/>
  <c r="AB591"/>
  <c r="E124" i="3"/>
  <c r="AB585" i="2"/>
  <c r="AB583"/>
  <c r="AB582"/>
  <c r="D142" i="3"/>
  <c r="AA581" i="2"/>
  <c r="Z581"/>
  <c r="Y581"/>
  <c r="X581"/>
  <c r="W581"/>
  <c r="V581"/>
  <c r="U581"/>
  <c r="T581"/>
  <c r="S581"/>
  <c r="R581"/>
  <c r="Q581"/>
  <c r="P581"/>
  <c r="O581"/>
  <c r="M581"/>
  <c r="L581"/>
  <c r="K581"/>
  <c r="J581"/>
  <c r="I581"/>
  <c r="H581"/>
  <c r="G581"/>
  <c r="F581"/>
  <c r="E581"/>
  <c r="D581"/>
  <c r="AB580"/>
  <c r="D140" i="3"/>
  <c r="AA579" i="2"/>
  <c r="Z579"/>
  <c r="Y579"/>
  <c r="X579"/>
  <c r="X577"/>
  <c r="W579"/>
  <c r="V579"/>
  <c r="U579"/>
  <c r="T579"/>
  <c r="S579"/>
  <c r="R579"/>
  <c r="Q579"/>
  <c r="P579"/>
  <c r="O579"/>
  <c r="N579"/>
  <c r="M579"/>
  <c r="M577"/>
  <c r="L579"/>
  <c r="L577"/>
  <c r="K579"/>
  <c r="J579"/>
  <c r="I579"/>
  <c r="H579"/>
  <c r="G579"/>
  <c r="G577"/>
  <c r="F579"/>
  <c r="E579"/>
  <c r="D579"/>
  <c r="AB579"/>
  <c r="D139" i="3"/>
  <c r="AB578" i="2"/>
  <c r="D137" i="3"/>
  <c r="AB575" i="2"/>
  <c r="D133" i="3"/>
  <c r="AB574" i="2"/>
  <c r="AB573"/>
  <c r="AB572"/>
  <c r="AB571"/>
  <c r="D127" i="3"/>
  <c r="K127"/>
  <c r="AB570" i="2"/>
  <c r="AD695"/>
  <c r="AB569"/>
  <c r="AB568"/>
  <c r="D124" i="3"/>
  <c r="AB437" i="2"/>
  <c r="E96" i="3"/>
  <c r="AB460" i="2"/>
  <c r="F97" i="3"/>
  <c r="AB461" i="2"/>
  <c r="AB462"/>
  <c r="AB459"/>
  <c r="AB470"/>
  <c r="F110" i="3"/>
  <c r="AB472" i="2"/>
  <c r="F112" i="3"/>
  <c r="AB473" i="2"/>
  <c r="AB468"/>
  <c r="F107" i="3"/>
  <c r="AA471" i="2"/>
  <c r="V471"/>
  <c r="AB503"/>
  <c r="AB504"/>
  <c r="AB505"/>
  <c r="AB502"/>
  <c r="H96" i="3"/>
  <c r="H93" s="1"/>
  <c r="AB515" i="2"/>
  <c r="H110" i="3"/>
  <c r="AB517" i="2"/>
  <c r="H112" i="3"/>
  <c r="AB518" i="2"/>
  <c r="AB513"/>
  <c r="H107" i="3"/>
  <c r="V516" i="2"/>
  <c r="U516"/>
  <c r="AB563"/>
  <c r="AB562"/>
  <c r="AB561"/>
  <c r="AA560"/>
  <c r="Z560"/>
  <c r="Y560"/>
  <c r="X560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D560"/>
  <c r="AB559"/>
  <c r="J110" i="3"/>
  <c r="AA558" i="2"/>
  <c r="Z558"/>
  <c r="Y558"/>
  <c r="X558"/>
  <c r="W558"/>
  <c r="V558"/>
  <c r="U558"/>
  <c r="T558"/>
  <c r="T556"/>
  <c r="S558"/>
  <c r="S556"/>
  <c r="R558"/>
  <c r="Q558"/>
  <c r="P558"/>
  <c r="O558"/>
  <c r="N558"/>
  <c r="M558"/>
  <c r="L558"/>
  <c r="K558"/>
  <c r="J558"/>
  <c r="I558"/>
  <c r="H558"/>
  <c r="G558"/>
  <c r="F558"/>
  <c r="E558"/>
  <c r="D558"/>
  <c r="D556"/>
  <c r="AB557"/>
  <c r="J107" i="3"/>
  <c r="AB554" i="2"/>
  <c r="AB553"/>
  <c r="AB552"/>
  <c r="AB551"/>
  <c r="AB550"/>
  <c r="J99" i="3"/>
  <c r="AB549" i="2"/>
  <c r="AB548"/>
  <c r="AB547"/>
  <c r="J96" i="3"/>
  <c r="AB542" i="2"/>
  <c r="AB541"/>
  <c r="AB539"/>
  <c r="I112" i="3"/>
  <c r="AA538" i="2"/>
  <c r="AA534"/>
  <c r="Z538"/>
  <c r="Y538"/>
  <c r="X538"/>
  <c r="W538"/>
  <c r="W534"/>
  <c r="V538"/>
  <c r="U538"/>
  <c r="T538"/>
  <c r="S538"/>
  <c r="R538"/>
  <c r="Q538"/>
  <c r="P538"/>
  <c r="O538"/>
  <c r="O534"/>
  <c r="N538"/>
  <c r="M538"/>
  <c r="L538"/>
  <c r="K538"/>
  <c r="J538"/>
  <c r="I538"/>
  <c r="H538"/>
  <c r="G538"/>
  <c r="G534"/>
  <c r="F538"/>
  <c r="E538"/>
  <c r="D538"/>
  <c r="AB537"/>
  <c r="I110" i="3"/>
  <c r="AA536" i="2"/>
  <c r="Z536"/>
  <c r="Y536"/>
  <c r="Y534"/>
  <c r="X536"/>
  <c r="X534"/>
  <c r="W536"/>
  <c r="V536"/>
  <c r="U536"/>
  <c r="T536"/>
  <c r="T534"/>
  <c r="S536"/>
  <c r="R536"/>
  <c r="Q536"/>
  <c r="P536"/>
  <c r="O536"/>
  <c r="N536"/>
  <c r="M536"/>
  <c r="M534"/>
  <c r="L536"/>
  <c r="K536"/>
  <c r="J536"/>
  <c r="I536"/>
  <c r="I534"/>
  <c r="H536"/>
  <c r="G536"/>
  <c r="F536"/>
  <c r="E536"/>
  <c r="D536"/>
  <c r="AB535"/>
  <c r="I107" i="3"/>
  <c r="AB532" i="2"/>
  <c r="I104" i="3"/>
  <c r="AB531" i="2"/>
  <c r="AB530"/>
  <c r="AB529"/>
  <c r="AB528"/>
  <c r="AB527"/>
  <c r="AB526"/>
  <c r="I96" i="3"/>
  <c r="I93"/>
  <c r="AB521" i="2"/>
  <c r="AA516"/>
  <c r="AA512"/>
  <c r="Z516"/>
  <c r="Z512"/>
  <c r="Y516"/>
  <c r="X516"/>
  <c r="W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D512"/>
  <c r="AA514"/>
  <c r="Z514"/>
  <c r="Y514"/>
  <c r="Y512"/>
  <c r="X514"/>
  <c r="W514"/>
  <c r="V514"/>
  <c r="U514"/>
  <c r="U512"/>
  <c r="T514"/>
  <c r="S514"/>
  <c r="S512"/>
  <c r="R514"/>
  <c r="R512"/>
  <c r="Q514"/>
  <c r="P514"/>
  <c r="O514"/>
  <c r="N514"/>
  <c r="M514"/>
  <c r="M512"/>
  <c r="L514"/>
  <c r="K514"/>
  <c r="J514"/>
  <c r="I514"/>
  <c r="H514"/>
  <c r="G514"/>
  <c r="F514"/>
  <c r="E514"/>
  <c r="E512"/>
  <c r="D514"/>
  <c r="AB510"/>
  <c r="H104" i="3"/>
  <c r="AB509" i="2"/>
  <c r="AB507"/>
  <c r="AB506"/>
  <c r="AB497"/>
  <c r="AB496"/>
  <c r="AB495"/>
  <c r="AB494"/>
  <c r="AA493"/>
  <c r="Z493"/>
  <c r="Z489"/>
  <c r="Y493"/>
  <c r="X493"/>
  <c r="W493"/>
  <c r="V493"/>
  <c r="T493"/>
  <c r="S493"/>
  <c r="R493"/>
  <c r="P493"/>
  <c r="O493"/>
  <c r="O489"/>
  <c r="N493"/>
  <c r="M493"/>
  <c r="L493"/>
  <c r="K493"/>
  <c r="J493"/>
  <c r="I493"/>
  <c r="H493"/>
  <c r="G493"/>
  <c r="G489"/>
  <c r="F493"/>
  <c r="E493"/>
  <c r="D493"/>
  <c r="AB493"/>
  <c r="G111" i="3"/>
  <c r="AB492" i="2"/>
  <c r="G110" i="3"/>
  <c r="AA491" i="2"/>
  <c r="Z491"/>
  <c r="Y491"/>
  <c r="X491"/>
  <c r="W491"/>
  <c r="V491"/>
  <c r="U491"/>
  <c r="T491"/>
  <c r="S491"/>
  <c r="R491"/>
  <c r="Q491"/>
  <c r="Q489"/>
  <c r="P491"/>
  <c r="O491"/>
  <c r="N491"/>
  <c r="M491"/>
  <c r="M489"/>
  <c r="L491"/>
  <c r="K491"/>
  <c r="J491"/>
  <c r="I491"/>
  <c r="H491"/>
  <c r="G491"/>
  <c r="F491"/>
  <c r="F489"/>
  <c r="E491"/>
  <c r="D491"/>
  <c r="AB490"/>
  <c r="G107" i="3"/>
  <c r="AB487" i="2"/>
  <c r="G104" i="3"/>
  <c r="AB486" i="2"/>
  <c r="AB484"/>
  <c r="AB483"/>
  <c r="AB482"/>
  <c r="AB481"/>
  <c r="AB480"/>
  <c r="G96" i="3"/>
  <c r="G93"/>
  <c r="AB475" i="2"/>
  <c r="AD563"/>
  <c r="Z471"/>
  <c r="Y471"/>
  <c r="X471"/>
  <c r="W471"/>
  <c r="U471"/>
  <c r="T471"/>
  <c r="S471"/>
  <c r="R471"/>
  <c r="Q471"/>
  <c r="P471"/>
  <c r="O471"/>
  <c r="N471"/>
  <c r="M471"/>
  <c r="L471"/>
  <c r="K471"/>
  <c r="J471"/>
  <c r="I471"/>
  <c r="H471"/>
  <c r="AA469"/>
  <c r="Z469"/>
  <c r="Y469"/>
  <c r="X469"/>
  <c r="W469"/>
  <c r="V469"/>
  <c r="V467"/>
  <c r="U469"/>
  <c r="T469"/>
  <c r="S469"/>
  <c r="S467"/>
  <c r="R469"/>
  <c r="Q469"/>
  <c r="P469"/>
  <c r="P467"/>
  <c r="O469"/>
  <c r="N469"/>
  <c r="N467"/>
  <c r="M469"/>
  <c r="L469"/>
  <c r="K469"/>
  <c r="K467"/>
  <c r="J469"/>
  <c r="J467"/>
  <c r="I469"/>
  <c r="H469"/>
  <c r="H467"/>
  <c r="G469"/>
  <c r="G467"/>
  <c r="F469"/>
  <c r="F467"/>
  <c r="E469"/>
  <c r="E467"/>
  <c r="D469"/>
  <c r="D467"/>
  <c r="AB465"/>
  <c r="AB464"/>
  <c r="AB451"/>
  <c r="E112" i="3"/>
  <c r="AA450" i="2"/>
  <c r="Z450"/>
  <c r="Y450"/>
  <c r="X450"/>
  <c r="W450"/>
  <c r="V450"/>
  <c r="AB449"/>
  <c r="E110" i="3"/>
  <c r="AA448" i="2"/>
  <c r="Z448"/>
  <c r="Z446"/>
  <c r="Y448"/>
  <c r="X448"/>
  <c r="W448"/>
  <c r="V448"/>
  <c r="V446"/>
  <c r="U448"/>
  <c r="T448"/>
  <c r="T446"/>
  <c r="S448"/>
  <c r="R448"/>
  <c r="R446"/>
  <c r="Q448"/>
  <c r="Q446"/>
  <c r="P448"/>
  <c r="P446"/>
  <c r="O448"/>
  <c r="O446"/>
  <c r="N448"/>
  <c r="N446"/>
  <c r="M448"/>
  <c r="M446"/>
  <c r="L448"/>
  <c r="L446"/>
  <c r="K448"/>
  <c r="K446"/>
  <c r="J448"/>
  <c r="J446"/>
  <c r="I448"/>
  <c r="I446"/>
  <c r="H448"/>
  <c r="G448"/>
  <c r="G446"/>
  <c r="F448"/>
  <c r="F446"/>
  <c r="E448"/>
  <c r="E446"/>
  <c r="D448"/>
  <c r="D446"/>
  <c r="AB447"/>
  <c r="E107" i="3"/>
  <c r="AB444" i="2"/>
  <c r="AB443"/>
  <c r="AB442"/>
  <c r="AB441"/>
  <c r="AB440"/>
  <c r="AB439"/>
  <c r="E98" i="3"/>
  <c r="K98"/>
  <c r="P11" i="1" s="1"/>
  <c r="AB438" i="2"/>
  <c r="E97" i="3"/>
  <c r="AB431" i="2"/>
  <c r="AB429"/>
  <c r="AB428"/>
  <c r="W427"/>
  <c r="V427"/>
  <c r="T427"/>
  <c r="S427"/>
  <c r="R427"/>
  <c r="Q427"/>
  <c r="P427"/>
  <c r="O427"/>
  <c r="N427"/>
  <c r="M427"/>
  <c r="L427"/>
  <c r="K427"/>
  <c r="AB427"/>
  <c r="D111" i="3"/>
  <c r="J427" i="2"/>
  <c r="AB426"/>
  <c r="D110" i="3"/>
  <c r="AA425" i="2"/>
  <c r="AA423"/>
  <c r="Z425"/>
  <c r="Z423"/>
  <c r="Y425"/>
  <c r="Y423"/>
  <c r="X425"/>
  <c r="W425"/>
  <c r="W423"/>
  <c r="V425"/>
  <c r="U425"/>
  <c r="T425"/>
  <c r="S425"/>
  <c r="R425"/>
  <c r="Q425"/>
  <c r="P425"/>
  <c r="O425"/>
  <c r="N425"/>
  <c r="M425"/>
  <c r="L425"/>
  <c r="K425"/>
  <c r="J425"/>
  <c r="I425"/>
  <c r="I423"/>
  <c r="H425"/>
  <c r="H423"/>
  <c r="G425"/>
  <c r="G423"/>
  <c r="F425"/>
  <c r="F423"/>
  <c r="E425"/>
  <c r="E423"/>
  <c r="D425"/>
  <c r="D423"/>
  <c r="AB424"/>
  <c r="D107" i="3"/>
  <c r="AB421" i="2"/>
  <c r="AB420"/>
  <c r="AB419"/>
  <c r="AB418"/>
  <c r="AB417"/>
  <c r="D99" i="3"/>
  <c r="AB416" i="2"/>
  <c r="AB415"/>
  <c r="AB414"/>
  <c r="P8" i="4"/>
  <c r="C8"/>
  <c r="E89" i="3"/>
  <c r="AB361" i="2"/>
  <c r="H81" i="3"/>
  <c r="AB359" i="2"/>
  <c r="H78" i="3"/>
  <c r="AB312" i="2"/>
  <c r="F78" i="3"/>
  <c r="F80" s="1"/>
  <c r="AB314" i="2"/>
  <c r="F81" i="3"/>
  <c r="AB316" i="2"/>
  <c r="F83" i="3"/>
  <c r="F75"/>
  <c r="AB317" i="2"/>
  <c r="F85" i="3"/>
  <c r="K85"/>
  <c r="BB10" i="1" s="1"/>
  <c r="AB318" i="2"/>
  <c r="F86" i="3"/>
  <c r="K86"/>
  <c r="BC10" i="1" s="1"/>
  <c r="AB319" i="2"/>
  <c r="AB305"/>
  <c r="F70" i="3"/>
  <c r="K70"/>
  <c r="AE10" i="1" s="1"/>
  <c r="AE60" s="1"/>
  <c r="AB304" i="2"/>
  <c r="F69" i="3"/>
  <c r="K69"/>
  <c r="AD10" i="1" s="1"/>
  <c r="AD60" s="1"/>
  <c r="AB303" i="2"/>
  <c r="F67" i="3"/>
  <c r="AB300" i="2"/>
  <c r="F64" i="3"/>
  <c r="AB306" i="2"/>
  <c r="F71" i="3"/>
  <c r="K71" s="1"/>
  <c r="AB301" i="2"/>
  <c r="F65" i="3"/>
  <c r="AB302" i="2"/>
  <c r="AD394"/>
  <c r="AB363"/>
  <c r="H83" i="3"/>
  <c r="AB351" i="2"/>
  <c r="V362"/>
  <c r="U362"/>
  <c r="AB309"/>
  <c r="AA315"/>
  <c r="V315"/>
  <c r="V311"/>
  <c r="AB283"/>
  <c r="M292"/>
  <c r="L292"/>
  <c r="AB260"/>
  <c r="Z269"/>
  <c r="N406"/>
  <c r="M406"/>
  <c r="L406"/>
  <c r="X406"/>
  <c r="W406"/>
  <c r="O362"/>
  <c r="N362"/>
  <c r="M362"/>
  <c r="O292"/>
  <c r="P292"/>
  <c r="Q292"/>
  <c r="AB409"/>
  <c r="J89" i="3"/>
  <c r="AB408" i="2"/>
  <c r="AB407"/>
  <c r="AA406"/>
  <c r="Z406"/>
  <c r="Y406"/>
  <c r="V406"/>
  <c r="U406"/>
  <c r="T406"/>
  <c r="S406"/>
  <c r="R406"/>
  <c r="Q406"/>
  <c r="P406"/>
  <c r="O406"/>
  <c r="K406"/>
  <c r="J406"/>
  <c r="J402"/>
  <c r="I406"/>
  <c r="H406"/>
  <c r="G406"/>
  <c r="G402"/>
  <c r="F406"/>
  <c r="E406"/>
  <c r="D406"/>
  <c r="AB405"/>
  <c r="J81" i="3"/>
  <c r="AA404" i="2"/>
  <c r="Z404"/>
  <c r="Y404"/>
  <c r="X404"/>
  <c r="W404"/>
  <c r="V404"/>
  <c r="U404"/>
  <c r="U402"/>
  <c r="T404"/>
  <c r="S404"/>
  <c r="R404"/>
  <c r="Q404"/>
  <c r="P404"/>
  <c r="O404"/>
  <c r="N404"/>
  <c r="M404"/>
  <c r="L404"/>
  <c r="K404"/>
  <c r="J404"/>
  <c r="I404"/>
  <c r="H404"/>
  <c r="G404"/>
  <c r="F404"/>
  <c r="E404"/>
  <c r="D404"/>
  <c r="D402"/>
  <c r="AB403"/>
  <c r="J78" i="3"/>
  <c r="AB400" i="2"/>
  <c r="J75" i="3"/>
  <c r="AB399" i="2"/>
  <c r="J74" i="3"/>
  <c r="AB398" i="2"/>
  <c r="AB397"/>
  <c r="AB396"/>
  <c r="AB395"/>
  <c r="AB394"/>
  <c r="AB393"/>
  <c r="J65" i="3"/>
  <c r="AB392" i="2"/>
  <c r="J64" i="3"/>
  <c r="AB387" i="2"/>
  <c r="I89" i="3"/>
  <c r="AB386" i="2"/>
  <c r="AB385"/>
  <c r="AA384"/>
  <c r="Z384"/>
  <c r="Y384"/>
  <c r="X384"/>
  <c r="W384"/>
  <c r="V384"/>
  <c r="U384"/>
  <c r="T384"/>
  <c r="S384"/>
  <c r="R384"/>
  <c r="R380"/>
  <c r="Q384"/>
  <c r="P384"/>
  <c r="O384"/>
  <c r="N384"/>
  <c r="M384"/>
  <c r="L384"/>
  <c r="K384"/>
  <c r="J384"/>
  <c r="J380"/>
  <c r="I384"/>
  <c r="H384"/>
  <c r="G384"/>
  <c r="F384"/>
  <c r="AB384"/>
  <c r="E384"/>
  <c r="D384"/>
  <c r="AB383"/>
  <c r="AA382"/>
  <c r="AA380"/>
  <c r="Z382"/>
  <c r="Y382"/>
  <c r="X382"/>
  <c r="X380"/>
  <c r="W382"/>
  <c r="W380"/>
  <c r="V382"/>
  <c r="U382"/>
  <c r="T382"/>
  <c r="T380"/>
  <c r="S382"/>
  <c r="S380"/>
  <c r="R382"/>
  <c r="Q382"/>
  <c r="P382"/>
  <c r="O382"/>
  <c r="O380"/>
  <c r="N382"/>
  <c r="M382"/>
  <c r="L382"/>
  <c r="L380"/>
  <c r="K382"/>
  <c r="J382"/>
  <c r="I382"/>
  <c r="H382"/>
  <c r="H380"/>
  <c r="G382"/>
  <c r="F382"/>
  <c r="E382"/>
  <c r="D382"/>
  <c r="D380"/>
  <c r="AB381"/>
  <c r="I78" i="3"/>
  <c r="I80" s="1"/>
  <c r="I77" s="1"/>
  <c r="AB378" i="2"/>
  <c r="I75" i="3"/>
  <c r="AB377" i="2"/>
  <c r="I74" i="3"/>
  <c r="AB376" i="2"/>
  <c r="AB375"/>
  <c r="AB374"/>
  <c r="AB373"/>
  <c r="AB372"/>
  <c r="I64" i="3"/>
  <c r="I61" s="1"/>
  <c r="AB367" i="2"/>
  <c r="H89" i="3"/>
  <c r="AB364" i="2"/>
  <c r="AA362"/>
  <c r="Z362"/>
  <c r="Y362"/>
  <c r="X362"/>
  <c r="X358"/>
  <c r="W362"/>
  <c r="T362"/>
  <c r="S362"/>
  <c r="R362"/>
  <c r="Q362"/>
  <c r="Q358"/>
  <c r="P362"/>
  <c r="L362"/>
  <c r="K362"/>
  <c r="J362"/>
  <c r="I362"/>
  <c r="H362"/>
  <c r="G362"/>
  <c r="F362"/>
  <c r="E362"/>
  <c r="D362"/>
  <c r="AA360"/>
  <c r="Z360"/>
  <c r="Y360"/>
  <c r="X360"/>
  <c r="W360"/>
  <c r="V360"/>
  <c r="U360"/>
  <c r="T360"/>
  <c r="S360"/>
  <c r="S358"/>
  <c r="R360"/>
  <c r="AB360"/>
  <c r="Q360"/>
  <c r="P360"/>
  <c r="O360"/>
  <c r="N360"/>
  <c r="M360"/>
  <c r="L360"/>
  <c r="K360"/>
  <c r="K358"/>
  <c r="J360"/>
  <c r="J358"/>
  <c r="I360"/>
  <c r="H360"/>
  <c r="G360"/>
  <c r="F360"/>
  <c r="E360"/>
  <c r="D360"/>
  <c r="AB356"/>
  <c r="H75" i="3"/>
  <c r="AB355" i="2"/>
  <c r="H74" i="3"/>
  <c r="AB353" i="2"/>
  <c r="AB352"/>
  <c r="AB350"/>
  <c r="AB349"/>
  <c r="AD393"/>
  <c r="AB348"/>
  <c r="H64" i="3"/>
  <c r="H61"/>
  <c r="AB343" i="2"/>
  <c r="G89" i="3"/>
  <c r="AB342" i="2"/>
  <c r="AB341"/>
  <c r="AB340"/>
  <c r="AA339"/>
  <c r="Z339"/>
  <c r="Y339"/>
  <c r="X339"/>
  <c r="W339"/>
  <c r="V339"/>
  <c r="U339"/>
  <c r="T339"/>
  <c r="S339"/>
  <c r="R339"/>
  <c r="Q339"/>
  <c r="Q335"/>
  <c r="P339"/>
  <c r="O339"/>
  <c r="N339"/>
  <c r="M339"/>
  <c r="L339"/>
  <c r="K339"/>
  <c r="J339"/>
  <c r="I339"/>
  <c r="H339"/>
  <c r="G339"/>
  <c r="F339"/>
  <c r="E339"/>
  <c r="E335"/>
  <c r="D339"/>
  <c r="AB338"/>
  <c r="AA337"/>
  <c r="Z337"/>
  <c r="Z335"/>
  <c r="Y337"/>
  <c r="X337"/>
  <c r="W337"/>
  <c r="V337"/>
  <c r="U337"/>
  <c r="T337"/>
  <c r="S337"/>
  <c r="S335"/>
  <c r="R337"/>
  <c r="Q337"/>
  <c r="P337"/>
  <c r="O337"/>
  <c r="N337"/>
  <c r="N335"/>
  <c r="M337"/>
  <c r="L337"/>
  <c r="K337"/>
  <c r="J337"/>
  <c r="I337"/>
  <c r="H337"/>
  <c r="G337"/>
  <c r="G335"/>
  <c r="F337"/>
  <c r="F335"/>
  <c r="E337"/>
  <c r="D337"/>
  <c r="AB336"/>
  <c r="AB333"/>
  <c r="G75" i="3"/>
  <c r="AB332" i="2"/>
  <c r="G74" i="3"/>
  <c r="AB330" i="2"/>
  <c r="AB329"/>
  <c r="AB328"/>
  <c r="AB327"/>
  <c r="AB326"/>
  <c r="AB321"/>
  <c r="F89" i="3"/>
  <c r="Z315" i="2"/>
  <c r="Y315"/>
  <c r="Y311"/>
  <c r="X315"/>
  <c r="W315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D315"/>
  <c r="AA313"/>
  <c r="Z313"/>
  <c r="Y313"/>
  <c r="X313"/>
  <c r="X311"/>
  <c r="W313"/>
  <c r="V313"/>
  <c r="U313"/>
  <c r="T313"/>
  <c r="T311"/>
  <c r="S313"/>
  <c r="S311"/>
  <c r="R313"/>
  <c r="R311"/>
  <c r="Q313"/>
  <c r="Q311"/>
  <c r="P313"/>
  <c r="O313"/>
  <c r="N313"/>
  <c r="M313"/>
  <c r="L313"/>
  <c r="K313"/>
  <c r="K311"/>
  <c r="J313"/>
  <c r="J311"/>
  <c r="I313"/>
  <c r="I311"/>
  <c r="H313"/>
  <c r="G313"/>
  <c r="G311"/>
  <c r="F313"/>
  <c r="E313"/>
  <c r="E311"/>
  <c r="D313"/>
  <c r="AB308"/>
  <c r="F74" i="3"/>
  <c r="AB293" i="2"/>
  <c r="AA292"/>
  <c r="Z292"/>
  <c r="Y292"/>
  <c r="X292"/>
  <c r="W292"/>
  <c r="V292"/>
  <c r="U292"/>
  <c r="T292"/>
  <c r="S292"/>
  <c r="R292"/>
  <c r="N292"/>
  <c r="K292"/>
  <c r="J292"/>
  <c r="I292"/>
  <c r="H292"/>
  <c r="G292"/>
  <c r="F292"/>
  <c r="E292"/>
  <c r="D292"/>
  <c r="AB291"/>
  <c r="AA290"/>
  <c r="AA288"/>
  <c r="Z290"/>
  <c r="Z288"/>
  <c r="Y290"/>
  <c r="Y288"/>
  <c r="X290"/>
  <c r="X288"/>
  <c r="W290"/>
  <c r="W288"/>
  <c r="V290"/>
  <c r="V288"/>
  <c r="U290"/>
  <c r="U288"/>
  <c r="T290"/>
  <c r="S290"/>
  <c r="S288"/>
  <c r="R290"/>
  <c r="R288"/>
  <c r="Q290"/>
  <c r="P290"/>
  <c r="O290"/>
  <c r="N290"/>
  <c r="M290"/>
  <c r="L290"/>
  <c r="K290"/>
  <c r="J290"/>
  <c r="J288"/>
  <c r="I290"/>
  <c r="H290"/>
  <c r="G290"/>
  <c r="F290"/>
  <c r="F288"/>
  <c r="E290"/>
  <c r="D290"/>
  <c r="AB289"/>
  <c r="E78" i="3"/>
  <c r="AB286" i="2"/>
  <c r="E75" i="3"/>
  <c r="AB285" i="2"/>
  <c r="E74" i="3"/>
  <c r="AB284" i="2"/>
  <c r="AB282"/>
  <c r="E67" i="3"/>
  <c r="AB281" i="2"/>
  <c r="AB280"/>
  <c r="E65" i="3"/>
  <c r="AB279" i="2"/>
  <c r="E64" i="3"/>
  <c r="AB273" i="2"/>
  <c r="D89" i="3"/>
  <c r="AB271" i="2"/>
  <c r="AB270"/>
  <c r="AA269"/>
  <c r="Y269"/>
  <c r="Y265"/>
  <c r="X269"/>
  <c r="W269"/>
  <c r="V269"/>
  <c r="V265"/>
  <c r="U269"/>
  <c r="U265"/>
  <c r="T269"/>
  <c r="S269"/>
  <c r="R269"/>
  <c r="Q269"/>
  <c r="Q265"/>
  <c r="P269"/>
  <c r="O269"/>
  <c r="N269"/>
  <c r="N265"/>
  <c r="M269"/>
  <c r="M265"/>
  <c r="L269"/>
  <c r="K269"/>
  <c r="J269"/>
  <c r="I269"/>
  <c r="I265"/>
  <c r="H269"/>
  <c r="G269"/>
  <c r="F269"/>
  <c r="E269"/>
  <c r="E265"/>
  <c r="D269"/>
  <c r="AB268"/>
  <c r="D81" i="3"/>
  <c r="AA267" i="2"/>
  <c r="Z267"/>
  <c r="Y267"/>
  <c r="X267"/>
  <c r="X265"/>
  <c r="W267"/>
  <c r="W265"/>
  <c r="V267"/>
  <c r="U267"/>
  <c r="T267"/>
  <c r="T265"/>
  <c r="S267"/>
  <c r="R267"/>
  <c r="Q267"/>
  <c r="P267"/>
  <c r="O267"/>
  <c r="O265"/>
  <c r="N267"/>
  <c r="M267"/>
  <c r="L267"/>
  <c r="L265"/>
  <c r="K267"/>
  <c r="K265"/>
  <c r="J267"/>
  <c r="I267"/>
  <c r="H267"/>
  <c r="G267"/>
  <c r="G265"/>
  <c r="F267"/>
  <c r="E267"/>
  <c r="D267"/>
  <c r="AB266"/>
  <c r="D78" i="3"/>
  <c r="AB263" i="2"/>
  <c r="AB262"/>
  <c r="AB261"/>
  <c r="AB259"/>
  <c r="D67" i="3"/>
  <c r="K67" s="1"/>
  <c r="R10" i="1" s="1"/>
  <c r="AB258" i="2"/>
  <c r="AB257"/>
  <c r="AB256"/>
  <c r="D64" i="3"/>
  <c r="K53"/>
  <c r="K42"/>
  <c r="AA9" i="1"/>
  <c r="AA60"/>
  <c r="K43" i="3"/>
  <c r="K44"/>
  <c r="Y9" i="1"/>
  <c r="H54" i="3"/>
  <c r="E54"/>
  <c r="AB123" i="2"/>
  <c r="AB140"/>
  <c r="AB133"/>
  <c r="AB131"/>
  <c r="AB121"/>
  <c r="AB124"/>
  <c r="AB125"/>
  <c r="AB111"/>
  <c r="AB112"/>
  <c r="AB113"/>
  <c r="AB114"/>
  <c r="AB115"/>
  <c r="AB116"/>
  <c r="AB110"/>
  <c r="AB241"/>
  <c r="AB247"/>
  <c r="AB249"/>
  <c r="AB250"/>
  <c r="AB251"/>
  <c r="AB235"/>
  <c r="AB236"/>
  <c r="AB237"/>
  <c r="AB238"/>
  <c r="AB239"/>
  <c r="AB240"/>
  <c r="AB242"/>
  <c r="AB225"/>
  <c r="AB227"/>
  <c r="AB228"/>
  <c r="AB229"/>
  <c r="AB215"/>
  <c r="AB216"/>
  <c r="AB217"/>
  <c r="AB218"/>
  <c r="AB219"/>
  <c r="AB220"/>
  <c r="AB205"/>
  <c r="AB207"/>
  <c r="AB208"/>
  <c r="AB209"/>
  <c r="AB194"/>
  <c r="AB195"/>
  <c r="AB196"/>
  <c r="AB197"/>
  <c r="AB198"/>
  <c r="AB199"/>
  <c r="AB200"/>
  <c r="AB181"/>
  <c r="AB183"/>
  <c r="AB185"/>
  <c r="AB186"/>
  <c r="AB187"/>
  <c r="AB188"/>
  <c r="AD251"/>
  <c r="AB173"/>
  <c r="AB174"/>
  <c r="AB175"/>
  <c r="AB176"/>
  <c r="AB177"/>
  <c r="AB178"/>
  <c r="AB163"/>
  <c r="AB165"/>
  <c r="AB166"/>
  <c r="AB167"/>
  <c r="AB161"/>
  <c r="AB152"/>
  <c r="AB153"/>
  <c r="AB154"/>
  <c r="AB155"/>
  <c r="AB156"/>
  <c r="AB157"/>
  <c r="AB151"/>
  <c r="AB142"/>
  <c r="AD247"/>
  <c r="AB144"/>
  <c r="AB132"/>
  <c r="AB134"/>
  <c r="AB135"/>
  <c r="AB136"/>
  <c r="AB137"/>
  <c r="AB119"/>
  <c r="X248"/>
  <c r="W248"/>
  <c r="N248"/>
  <c r="M248"/>
  <c r="L248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AB122"/>
  <c r="AA120"/>
  <c r="AA118"/>
  <c r="Z120"/>
  <c r="Y120"/>
  <c r="Y118"/>
  <c r="X120"/>
  <c r="X118"/>
  <c r="W120"/>
  <c r="V120"/>
  <c r="V118"/>
  <c r="U120"/>
  <c r="T120"/>
  <c r="S120"/>
  <c r="R120"/>
  <c r="R118"/>
  <c r="Q120"/>
  <c r="P120"/>
  <c r="O120"/>
  <c r="N120"/>
  <c r="M120"/>
  <c r="M118"/>
  <c r="L120"/>
  <c r="K120"/>
  <c r="J120"/>
  <c r="J118"/>
  <c r="I120"/>
  <c r="I118"/>
  <c r="H120"/>
  <c r="G120"/>
  <c r="G118"/>
  <c r="F120"/>
  <c r="E120"/>
  <c r="D120"/>
  <c r="AA248"/>
  <c r="Z248"/>
  <c r="Y248"/>
  <c r="V248"/>
  <c r="U248"/>
  <c r="T248"/>
  <c r="S248"/>
  <c r="R248"/>
  <c r="Q248"/>
  <c r="P248"/>
  <c r="O248"/>
  <c r="K248"/>
  <c r="J248"/>
  <c r="I248"/>
  <c r="H248"/>
  <c r="H244"/>
  <c r="G248"/>
  <c r="F248"/>
  <c r="E248"/>
  <c r="D248"/>
  <c r="D244"/>
  <c r="AA246"/>
  <c r="Z246"/>
  <c r="Y246"/>
  <c r="X246"/>
  <c r="W246"/>
  <c r="V246"/>
  <c r="V244"/>
  <c r="U246"/>
  <c r="T246"/>
  <c r="T244"/>
  <c r="S246"/>
  <c r="R246"/>
  <c r="Q246"/>
  <c r="P246"/>
  <c r="O246"/>
  <c r="N246"/>
  <c r="M246"/>
  <c r="M244"/>
  <c r="L246"/>
  <c r="K246"/>
  <c r="J246"/>
  <c r="I246"/>
  <c r="I244"/>
  <c r="H246"/>
  <c r="G246"/>
  <c r="F246"/>
  <c r="E246"/>
  <c r="E244"/>
  <c r="D246"/>
  <c r="AB245"/>
  <c r="AB234"/>
  <c r="L226"/>
  <c r="M226"/>
  <c r="N226"/>
  <c r="O226"/>
  <c r="P226"/>
  <c r="AA226"/>
  <c r="Z226"/>
  <c r="Y226"/>
  <c r="X226"/>
  <c r="W226"/>
  <c r="V226"/>
  <c r="U226"/>
  <c r="U222"/>
  <c r="T226"/>
  <c r="S226"/>
  <c r="R226"/>
  <c r="R222"/>
  <c r="Q226"/>
  <c r="K226"/>
  <c r="J226"/>
  <c r="I226"/>
  <c r="H226"/>
  <c r="G226"/>
  <c r="F226"/>
  <c r="E226"/>
  <c r="D226"/>
  <c r="AA224"/>
  <c r="Z224"/>
  <c r="Y224"/>
  <c r="X224"/>
  <c r="W224"/>
  <c r="W222"/>
  <c r="V224"/>
  <c r="U224"/>
  <c r="T224"/>
  <c r="S224"/>
  <c r="S222"/>
  <c r="R224"/>
  <c r="Q224"/>
  <c r="P224"/>
  <c r="O224"/>
  <c r="N224"/>
  <c r="M224"/>
  <c r="M222"/>
  <c r="L224"/>
  <c r="K224"/>
  <c r="K222"/>
  <c r="J224"/>
  <c r="J222"/>
  <c r="I224"/>
  <c r="H224"/>
  <c r="H222"/>
  <c r="G224"/>
  <c r="F224"/>
  <c r="F222"/>
  <c r="E224"/>
  <c r="E222"/>
  <c r="D224"/>
  <c r="AB223"/>
  <c r="AB214"/>
  <c r="O206"/>
  <c r="N206"/>
  <c r="M206"/>
  <c r="AA206"/>
  <c r="Z206"/>
  <c r="Y206"/>
  <c r="X206"/>
  <c r="W206"/>
  <c r="V206"/>
  <c r="U206"/>
  <c r="T206"/>
  <c r="S206"/>
  <c r="R206"/>
  <c r="Q206"/>
  <c r="P206"/>
  <c r="L206"/>
  <c r="K206"/>
  <c r="J206"/>
  <c r="I206"/>
  <c r="H206"/>
  <c r="G206"/>
  <c r="F206"/>
  <c r="E206"/>
  <c r="D206"/>
  <c r="AA204"/>
  <c r="AA202"/>
  <c r="Z204"/>
  <c r="Y204"/>
  <c r="Y202"/>
  <c r="X204"/>
  <c r="W204"/>
  <c r="V204"/>
  <c r="V202"/>
  <c r="U204"/>
  <c r="T204"/>
  <c r="S204"/>
  <c r="S202"/>
  <c r="R204"/>
  <c r="Q204"/>
  <c r="Q202"/>
  <c r="P204"/>
  <c r="O204"/>
  <c r="N204"/>
  <c r="N202"/>
  <c r="M204"/>
  <c r="L204"/>
  <c r="K204"/>
  <c r="J204"/>
  <c r="J202"/>
  <c r="I204"/>
  <c r="H204"/>
  <c r="G204"/>
  <c r="F204"/>
  <c r="E204"/>
  <c r="D204"/>
  <c r="AB203"/>
  <c r="AB193"/>
  <c r="K184"/>
  <c r="K182"/>
  <c r="J184"/>
  <c r="AA184"/>
  <c r="Z184"/>
  <c r="Y184"/>
  <c r="X184"/>
  <c r="X180"/>
  <c r="W184"/>
  <c r="V184"/>
  <c r="U184"/>
  <c r="T184"/>
  <c r="S184"/>
  <c r="R184"/>
  <c r="Q184"/>
  <c r="P184"/>
  <c r="O184"/>
  <c r="N184"/>
  <c r="M184"/>
  <c r="L184"/>
  <c r="I184"/>
  <c r="H184"/>
  <c r="G184"/>
  <c r="G180"/>
  <c r="F184"/>
  <c r="E184"/>
  <c r="D184"/>
  <c r="AA182"/>
  <c r="Z182"/>
  <c r="Z180"/>
  <c r="Y182"/>
  <c r="Y180"/>
  <c r="X182"/>
  <c r="W182"/>
  <c r="W180"/>
  <c r="V182"/>
  <c r="V180"/>
  <c r="U182"/>
  <c r="T182"/>
  <c r="S182"/>
  <c r="R182"/>
  <c r="R180"/>
  <c r="Q182"/>
  <c r="P182"/>
  <c r="O182"/>
  <c r="N182"/>
  <c r="M182"/>
  <c r="L182"/>
  <c r="J182"/>
  <c r="I182"/>
  <c r="H182"/>
  <c r="H180"/>
  <c r="G182"/>
  <c r="F182"/>
  <c r="E182"/>
  <c r="D182"/>
  <c r="AB172"/>
  <c r="H164"/>
  <c r="N164"/>
  <c r="O164"/>
  <c r="P164"/>
  <c r="Q164"/>
  <c r="R164"/>
  <c r="AA164"/>
  <c r="Z164"/>
  <c r="Y164"/>
  <c r="X164"/>
  <c r="W164"/>
  <c r="V164"/>
  <c r="U164"/>
  <c r="T164"/>
  <c r="T160"/>
  <c r="S164"/>
  <c r="M164"/>
  <c r="L164"/>
  <c r="K164"/>
  <c r="J164"/>
  <c r="I164"/>
  <c r="G164"/>
  <c r="F164"/>
  <c r="E164"/>
  <c r="D164"/>
  <c r="AB164"/>
  <c r="AA162"/>
  <c r="Z162"/>
  <c r="Y162"/>
  <c r="X162"/>
  <c r="W162"/>
  <c r="V162"/>
  <c r="V160"/>
  <c r="U162"/>
  <c r="T162"/>
  <c r="S162"/>
  <c r="S160"/>
  <c r="R162"/>
  <c r="R160"/>
  <c r="Q162"/>
  <c r="P162"/>
  <c r="O162"/>
  <c r="N162"/>
  <c r="M162"/>
  <c r="L162"/>
  <c r="K162"/>
  <c r="J162"/>
  <c r="I162"/>
  <c r="H162"/>
  <c r="G162"/>
  <c r="G160"/>
  <c r="F162"/>
  <c r="F160"/>
  <c r="E162"/>
  <c r="D162"/>
  <c r="Q143"/>
  <c r="P143"/>
  <c r="O143"/>
  <c r="AA143"/>
  <c r="Z143"/>
  <c r="Y143"/>
  <c r="X143"/>
  <c r="W143"/>
  <c r="V143"/>
  <c r="U143"/>
  <c r="U139"/>
  <c r="T143"/>
  <c r="S143"/>
  <c r="R143"/>
  <c r="N143"/>
  <c r="M143"/>
  <c r="L143"/>
  <c r="K143"/>
  <c r="J143"/>
  <c r="I143"/>
  <c r="H143"/>
  <c r="G143"/>
  <c r="F143"/>
  <c r="AB143"/>
  <c r="E143"/>
  <c r="D143"/>
  <c r="AA141"/>
  <c r="AA139"/>
  <c r="Z141"/>
  <c r="Z139"/>
  <c r="Y141"/>
  <c r="X141"/>
  <c r="W141"/>
  <c r="V141"/>
  <c r="V139"/>
  <c r="U141"/>
  <c r="T141"/>
  <c r="S141"/>
  <c r="S139"/>
  <c r="R141"/>
  <c r="R139"/>
  <c r="Q141"/>
  <c r="P141"/>
  <c r="O141"/>
  <c r="N141"/>
  <c r="N139"/>
  <c r="M141"/>
  <c r="L141"/>
  <c r="K141"/>
  <c r="J141"/>
  <c r="J139"/>
  <c r="I141"/>
  <c r="H141"/>
  <c r="G141"/>
  <c r="G139"/>
  <c r="F141"/>
  <c r="F139"/>
  <c r="E141"/>
  <c r="D141"/>
  <c r="D697" i="3"/>
  <c r="E697"/>
  <c r="F697"/>
  <c r="F692"/>
  <c r="E749"/>
  <c r="F749"/>
  <c r="G749"/>
  <c r="G744"/>
  <c r="H749"/>
  <c r="E775"/>
  <c r="F775"/>
  <c r="G775"/>
  <c r="H775"/>
  <c r="I775"/>
  <c r="D803"/>
  <c r="E803"/>
  <c r="F803"/>
  <c r="G803"/>
  <c r="H830"/>
  <c r="I830"/>
  <c r="J830"/>
  <c r="D858"/>
  <c r="E858"/>
  <c r="F858"/>
  <c r="F884"/>
  <c r="G884"/>
  <c r="H884"/>
  <c r="I884"/>
  <c r="J884"/>
  <c r="E913"/>
  <c r="F913"/>
  <c r="G913"/>
  <c r="D941"/>
  <c r="D936"/>
  <c r="E941"/>
  <c r="E936"/>
  <c r="D968"/>
  <c r="E968"/>
  <c r="F968"/>
  <c r="G968"/>
  <c r="D644"/>
  <c r="E644"/>
  <c r="F644"/>
  <c r="D592"/>
  <c r="E592"/>
  <c r="F592"/>
  <c r="H592"/>
  <c r="I592"/>
  <c r="J592"/>
  <c r="D532"/>
  <c r="E532"/>
  <c r="F532"/>
  <c r="G532"/>
  <c r="D504"/>
  <c r="F476"/>
  <c r="E476"/>
  <c r="D476"/>
  <c r="E419"/>
  <c r="D419"/>
  <c r="J392"/>
  <c r="I392"/>
  <c r="F364"/>
  <c r="E364"/>
  <c r="F309"/>
  <c r="F304"/>
  <c r="E309"/>
  <c r="D309"/>
  <c r="AB103" i="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K98"/>
  <c r="J102"/>
  <c r="I102"/>
  <c r="H102"/>
  <c r="H98"/>
  <c r="G102"/>
  <c r="G98"/>
  <c r="F102"/>
  <c r="E102"/>
  <c r="D102"/>
  <c r="D98"/>
  <c r="AA100"/>
  <c r="Z100"/>
  <c r="Y100"/>
  <c r="X100"/>
  <c r="W100"/>
  <c r="V100"/>
  <c r="U100"/>
  <c r="T100"/>
  <c r="S100"/>
  <c r="R100"/>
  <c r="Q100"/>
  <c r="Q98"/>
  <c r="P100"/>
  <c r="O100"/>
  <c r="N100"/>
  <c r="M100"/>
  <c r="M98"/>
  <c r="L100"/>
  <c r="K100"/>
  <c r="J100"/>
  <c r="I100"/>
  <c r="H100"/>
  <c r="G100"/>
  <c r="F100"/>
  <c r="F98"/>
  <c r="E100"/>
  <c r="E98"/>
  <c r="D100"/>
  <c r="AB93"/>
  <c r="AB92"/>
  <c r="AB88"/>
  <c r="AB91"/>
  <c r="AB90"/>
  <c r="AB82"/>
  <c r="AA81"/>
  <c r="Z81"/>
  <c r="Y81"/>
  <c r="X81"/>
  <c r="W81"/>
  <c r="V81"/>
  <c r="U81"/>
  <c r="T81"/>
  <c r="S81"/>
  <c r="R81"/>
  <c r="Q81"/>
  <c r="P81"/>
  <c r="O81"/>
  <c r="N81"/>
  <c r="H81"/>
  <c r="G81"/>
  <c r="G77"/>
  <c r="F81"/>
  <c r="E81"/>
  <c r="D81"/>
  <c r="AB80"/>
  <c r="AA79"/>
  <c r="Z79"/>
  <c r="Y79"/>
  <c r="X79"/>
  <c r="W79"/>
  <c r="W77"/>
  <c r="V79"/>
  <c r="U79"/>
  <c r="T79"/>
  <c r="T77"/>
  <c r="S79"/>
  <c r="S77"/>
  <c r="R79"/>
  <c r="Q79"/>
  <c r="P79"/>
  <c r="O79"/>
  <c r="O77"/>
  <c r="N79"/>
  <c r="M79"/>
  <c r="M77"/>
  <c r="L79"/>
  <c r="L77"/>
  <c r="K79"/>
  <c r="K77"/>
  <c r="J79"/>
  <c r="J77"/>
  <c r="I79"/>
  <c r="I77"/>
  <c r="H79"/>
  <c r="G79"/>
  <c r="F79"/>
  <c r="E79"/>
  <c r="D79"/>
  <c r="AB78"/>
  <c r="AB75"/>
  <c r="AB74"/>
  <c r="AB72"/>
  <c r="AB71"/>
  <c r="AB70"/>
  <c r="AB69"/>
  <c r="AB68"/>
  <c r="AB67"/>
  <c r="AB61"/>
  <c r="AA60"/>
  <c r="AA56"/>
  <c r="Z60"/>
  <c r="Y60"/>
  <c r="X60"/>
  <c r="W60"/>
  <c r="V60"/>
  <c r="U60"/>
  <c r="U56"/>
  <c r="T60"/>
  <c r="S60"/>
  <c r="R60"/>
  <c r="Q60"/>
  <c r="P60"/>
  <c r="O60"/>
  <c r="O56"/>
  <c r="N60"/>
  <c r="M60"/>
  <c r="L60"/>
  <c r="K60"/>
  <c r="J60"/>
  <c r="I60"/>
  <c r="H60"/>
  <c r="G60"/>
  <c r="F60"/>
  <c r="E60"/>
  <c r="D60"/>
  <c r="AB59"/>
  <c r="AA58"/>
  <c r="Z58"/>
  <c r="Y58"/>
  <c r="X58"/>
  <c r="W58"/>
  <c r="W56"/>
  <c r="V58"/>
  <c r="U58"/>
  <c r="T58"/>
  <c r="T56"/>
  <c r="S58"/>
  <c r="S56"/>
  <c r="R58"/>
  <c r="R56"/>
  <c r="Q58"/>
  <c r="Q56"/>
  <c r="P58"/>
  <c r="O58"/>
  <c r="N58"/>
  <c r="N56"/>
  <c r="M58"/>
  <c r="L58"/>
  <c r="K58"/>
  <c r="J58"/>
  <c r="I58"/>
  <c r="I56"/>
  <c r="H58"/>
  <c r="G58"/>
  <c r="F58"/>
  <c r="F56"/>
  <c r="E58"/>
  <c r="D58"/>
  <c r="AB57"/>
  <c r="AB54"/>
  <c r="AB53"/>
  <c r="AB52"/>
  <c r="AB51"/>
  <c r="AB50"/>
  <c r="AB49"/>
  <c r="AB48"/>
  <c r="AB44"/>
  <c r="AB41"/>
  <c r="AB40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B38"/>
  <c r="AA37"/>
  <c r="AA35"/>
  <c r="Z37"/>
  <c r="Z35"/>
  <c r="Y37"/>
  <c r="X37"/>
  <c r="X35"/>
  <c r="W37"/>
  <c r="V37"/>
  <c r="U37"/>
  <c r="T37"/>
  <c r="T35"/>
  <c r="S37"/>
  <c r="R37"/>
  <c r="Q37"/>
  <c r="P37"/>
  <c r="O37"/>
  <c r="N37"/>
  <c r="M37"/>
  <c r="L37"/>
  <c r="L35"/>
  <c r="K37"/>
  <c r="K35"/>
  <c r="J37"/>
  <c r="I37"/>
  <c r="I35"/>
  <c r="H37"/>
  <c r="H35"/>
  <c r="G37"/>
  <c r="G35"/>
  <c r="F37"/>
  <c r="E37"/>
  <c r="D37"/>
  <c r="AB36"/>
  <c r="AB33"/>
  <c r="AB32"/>
  <c r="AB30"/>
  <c r="AB29"/>
  <c r="AB27"/>
  <c r="AB26"/>
  <c r="AB21"/>
  <c r="AB20"/>
  <c r="AA19"/>
  <c r="Z19"/>
  <c r="Y19"/>
  <c r="X19"/>
  <c r="W19"/>
  <c r="V19"/>
  <c r="U19"/>
  <c r="T19"/>
  <c r="S19"/>
  <c r="R19"/>
  <c r="Q19"/>
  <c r="P19"/>
  <c r="O19"/>
  <c r="N19"/>
  <c r="M19"/>
  <c r="M15"/>
  <c r="L19"/>
  <c r="K19"/>
  <c r="J19"/>
  <c r="I19"/>
  <c r="H19"/>
  <c r="H15"/>
  <c r="G19"/>
  <c r="F19"/>
  <c r="E19"/>
  <c r="E15"/>
  <c r="D19"/>
  <c r="AB19"/>
  <c r="AB18"/>
  <c r="AA17"/>
  <c r="Z17"/>
  <c r="Y17"/>
  <c r="Y15"/>
  <c r="X17"/>
  <c r="W17"/>
  <c r="V17"/>
  <c r="U17"/>
  <c r="T17"/>
  <c r="S17"/>
  <c r="R17"/>
  <c r="Q17"/>
  <c r="Q15"/>
  <c r="P17"/>
  <c r="O17"/>
  <c r="N17"/>
  <c r="N15"/>
  <c r="M17"/>
  <c r="L17"/>
  <c r="K17"/>
  <c r="J17"/>
  <c r="J15"/>
  <c r="I17"/>
  <c r="H17"/>
  <c r="G17"/>
  <c r="G15"/>
  <c r="F17"/>
  <c r="F15"/>
  <c r="E17"/>
  <c r="D17"/>
  <c r="D15"/>
  <c r="AB16"/>
  <c r="AB10"/>
  <c r="AB9"/>
  <c r="AB8"/>
  <c r="AB7"/>
  <c r="I26" i="3"/>
  <c r="G26"/>
  <c r="F26"/>
  <c r="H26"/>
  <c r="J26"/>
  <c r="F24"/>
  <c r="G24"/>
  <c r="G21"/>
  <c r="H24"/>
  <c r="H21"/>
  <c r="I24"/>
  <c r="I21"/>
  <c r="J24"/>
  <c r="G19"/>
  <c r="M19"/>
  <c r="K12"/>
  <c r="AC8" i="1"/>
  <c r="AC60" s="1"/>
  <c r="K13" i="3"/>
  <c r="T8" i="1"/>
  <c r="K14" i="3"/>
  <c r="K15"/>
  <c r="K200"/>
  <c r="K197"/>
  <c r="AY14" i="1"/>
  <c r="AY60" s="1"/>
  <c r="J195" i="3"/>
  <c r="I195"/>
  <c r="J193"/>
  <c r="J190"/>
  <c r="I193"/>
  <c r="I190"/>
  <c r="K186"/>
  <c r="K184"/>
  <c r="AE14" i="1"/>
  <c r="K182" i="3"/>
  <c r="K181"/>
  <c r="J177"/>
  <c r="I177"/>
  <c r="D54"/>
  <c r="D24"/>
  <c r="E24"/>
  <c r="D26"/>
  <c r="E26"/>
  <c r="C14" i="1"/>
  <c r="G14"/>
  <c r="C8"/>
  <c r="G8"/>
  <c r="C9"/>
  <c r="C10"/>
  <c r="G10"/>
  <c r="C11"/>
  <c r="AF11"/>
  <c r="C47"/>
  <c r="C106"/>
  <c r="C46"/>
  <c r="C45"/>
  <c r="G45"/>
  <c r="C44"/>
  <c r="C43"/>
  <c r="G43"/>
  <c r="C42"/>
  <c r="C41"/>
  <c r="G41"/>
  <c r="C40"/>
  <c r="G40"/>
  <c r="C39"/>
  <c r="C98"/>
  <c r="C38"/>
  <c r="G38"/>
  <c r="C37"/>
  <c r="G37"/>
  <c r="C36"/>
  <c r="G36"/>
  <c r="C35"/>
  <c r="G35"/>
  <c r="C34"/>
  <c r="C33"/>
  <c r="C92"/>
  <c r="C32"/>
  <c r="G32"/>
  <c r="C31"/>
  <c r="C90"/>
  <c r="C30"/>
  <c r="C29"/>
  <c r="G29"/>
  <c r="C28"/>
  <c r="C27"/>
  <c r="G27"/>
  <c r="C26"/>
  <c r="C25"/>
  <c r="G25"/>
  <c r="C24"/>
  <c r="C23"/>
  <c r="G23"/>
  <c r="C22"/>
  <c r="C21"/>
  <c r="C80"/>
  <c r="C20"/>
  <c r="C19"/>
  <c r="G19"/>
  <c r="C18"/>
  <c r="AF18"/>
  <c r="C17"/>
  <c r="G17"/>
  <c r="C13"/>
  <c r="AF13"/>
  <c r="C12"/>
  <c r="AF12"/>
  <c r="N47"/>
  <c r="H47"/>
  <c r="K1023" i="3"/>
  <c r="K1020"/>
  <c r="J1019"/>
  <c r="I1019"/>
  <c r="H1019"/>
  <c r="H1014"/>
  <c r="G1019"/>
  <c r="F1019"/>
  <c r="E1019"/>
  <c r="D1019"/>
  <c r="K1018"/>
  <c r="J1017"/>
  <c r="J1014"/>
  <c r="I1017"/>
  <c r="I1014"/>
  <c r="H1017"/>
  <c r="G1017"/>
  <c r="F1017"/>
  <c r="F1014"/>
  <c r="E1017"/>
  <c r="D1017"/>
  <c r="D1014"/>
  <c r="M1012"/>
  <c r="K1011"/>
  <c r="K1009"/>
  <c r="K1008"/>
  <c r="K1007"/>
  <c r="K1006"/>
  <c r="K1005"/>
  <c r="J1002"/>
  <c r="I1002"/>
  <c r="H1002"/>
  <c r="G1002"/>
  <c r="F1002"/>
  <c r="E1002"/>
  <c r="D1002"/>
  <c r="P42" i="4"/>
  <c r="P43"/>
  <c r="P41"/>
  <c r="K983" i="3"/>
  <c r="K984"/>
  <c r="J994"/>
  <c r="K999"/>
  <c r="E994"/>
  <c r="F994"/>
  <c r="D994"/>
  <c r="K997"/>
  <c r="K996"/>
  <c r="K995"/>
  <c r="I994"/>
  <c r="H994"/>
  <c r="G994"/>
  <c r="K993"/>
  <c r="J992"/>
  <c r="J989"/>
  <c r="I992"/>
  <c r="H992"/>
  <c r="G992"/>
  <c r="F992"/>
  <c r="E992"/>
  <c r="D992"/>
  <c r="K992"/>
  <c r="K989"/>
  <c r="M987"/>
  <c r="K986"/>
  <c r="K982"/>
  <c r="K981"/>
  <c r="K980"/>
  <c r="K979"/>
  <c r="K978"/>
  <c r="J975"/>
  <c r="I975"/>
  <c r="H975"/>
  <c r="G975"/>
  <c r="F975"/>
  <c r="E975"/>
  <c r="D975"/>
  <c r="C42" i="4"/>
  <c r="M961" i="3"/>
  <c r="K960"/>
  <c r="AQ39" i="1"/>
  <c r="AQ40"/>
  <c r="AQ41"/>
  <c r="AQ42"/>
  <c r="J968" i="3"/>
  <c r="K969"/>
  <c r="I968"/>
  <c r="H968"/>
  <c r="K967"/>
  <c r="J966"/>
  <c r="I966"/>
  <c r="H966"/>
  <c r="G966"/>
  <c r="F966"/>
  <c r="E966"/>
  <c r="E963"/>
  <c r="D966"/>
  <c r="K966"/>
  <c r="K963"/>
  <c r="P33" i="4"/>
  <c r="P34"/>
  <c r="P35"/>
  <c r="P36"/>
  <c r="P37"/>
  <c r="P38"/>
  <c r="P39"/>
  <c r="P40"/>
  <c r="P32"/>
  <c r="K940" i="3"/>
  <c r="E118" i="1"/>
  <c r="H913" i="3"/>
  <c r="H908"/>
  <c r="I913"/>
  <c r="J913"/>
  <c r="E911"/>
  <c r="F911"/>
  <c r="G911"/>
  <c r="H911"/>
  <c r="I911"/>
  <c r="J911"/>
  <c r="J908"/>
  <c r="D913"/>
  <c r="D911"/>
  <c r="D908"/>
  <c r="S41" i="1"/>
  <c r="K873" i="3"/>
  <c r="K874"/>
  <c r="E884"/>
  <c r="E882"/>
  <c r="E879"/>
  <c r="F882"/>
  <c r="G882"/>
  <c r="H882"/>
  <c r="I882"/>
  <c r="I879"/>
  <c r="J882"/>
  <c r="D884"/>
  <c r="K884"/>
  <c r="K879"/>
  <c r="D882"/>
  <c r="S40" i="1"/>
  <c r="K847" i="3"/>
  <c r="K848"/>
  <c r="K846"/>
  <c r="G858"/>
  <c r="H858"/>
  <c r="I858"/>
  <c r="I853"/>
  <c r="J858"/>
  <c r="E856"/>
  <c r="F856"/>
  <c r="G856"/>
  <c r="G853"/>
  <c r="H856"/>
  <c r="I856"/>
  <c r="J856"/>
  <c r="D856"/>
  <c r="K856"/>
  <c r="K853"/>
  <c r="E830"/>
  <c r="F830"/>
  <c r="G830"/>
  <c r="E828"/>
  <c r="E825"/>
  <c r="F828"/>
  <c r="F825"/>
  <c r="G828"/>
  <c r="H828"/>
  <c r="H825"/>
  <c r="I828"/>
  <c r="I825"/>
  <c r="J828"/>
  <c r="J825"/>
  <c r="D830"/>
  <c r="D828"/>
  <c r="AQ38" i="1"/>
  <c r="K791" i="3"/>
  <c r="K792"/>
  <c r="K793"/>
  <c r="H803"/>
  <c r="I803"/>
  <c r="J803"/>
  <c r="E801"/>
  <c r="F801"/>
  <c r="F798"/>
  <c r="G801"/>
  <c r="H801"/>
  <c r="H798"/>
  <c r="I801"/>
  <c r="J801"/>
  <c r="J798"/>
  <c r="D801"/>
  <c r="D798"/>
  <c r="AQ35" i="1"/>
  <c r="AQ36"/>
  <c r="AQ37"/>
  <c r="K764" i="3"/>
  <c r="K765"/>
  <c r="E773"/>
  <c r="E770"/>
  <c r="G773"/>
  <c r="G770"/>
  <c r="H773"/>
  <c r="I773"/>
  <c r="J773"/>
  <c r="J770"/>
  <c r="F773"/>
  <c r="D773"/>
  <c r="J775"/>
  <c r="D775"/>
  <c r="E747"/>
  <c r="I749"/>
  <c r="J749"/>
  <c r="F747"/>
  <c r="F744"/>
  <c r="G747"/>
  <c r="H747"/>
  <c r="I747"/>
  <c r="I744"/>
  <c r="J747"/>
  <c r="D749"/>
  <c r="D747"/>
  <c r="K747"/>
  <c r="E724"/>
  <c r="F724"/>
  <c r="G724"/>
  <c r="G719"/>
  <c r="H724"/>
  <c r="I724"/>
  <c r="J724"/>
  <c r="E722"/>
  <c r="E719"/>
  <c r="F722"/>
  <c r="G722"/>
  <c r="H722"/>
  <c r="I722"/>
  <c r="I719"/>
  <c r="J722"/>
  <c r="D724"/>
  <c r="D722"/>
  <c r="K716"/>
  <c r="M717"/>
  <c r="D731"/>
  <c r="K740"/>
  <c r="AQ32" i="1"/>
  <c r="AQ33"/>
  <c r="S32"/>
  <c r="S33"/>
  <c r="K686" i="3"/>
  <c r="K687"/>
  <c r="K689"/>
  <c r="G697"/>
  <c r="H697"/>
  <c r="I697"/>
  <c r="J697"/>
  <c r="E695"/>
  <c r="E692"/>
  <c r="F695"/>
  <c r="G695"/>
  <c r="H695"/>
  <c r="I695"/>
  <c r="J695"/>
  <c r="D695"/>
  <c r="E669"/>
  <c r="E664"/>
  <c r="F669"/>
  <c r="G669"/>
  <c r="H669"/>
  <c r="I669"/>
  <c r="J669"/>
  <c r="E667"/>
  <c r="F667"/>
  <c r="F664"/>
  <c r="G667"/>
  <c r="H667"/>
  <c r="I667"/>
  <c r="J667"/>
  <c r="J664"/>
  <c r="D669"/>
  <c r="D667"/>
  <c r="L629"/>
  <c r="G644"/>
  <c r="H644"/>
  <c r="I644"/>
  <c r="J644"/>
  <c r="J639"/>
  <c r="E642"/>
  <c r="K642"/>
  <c r="K639"/>
  <c r="F642"/>
  <c r="G642"/>
  <c r="H642"/>
  <c r="H639"/>
  <c r="I642"/>
  <c r="I639"/>
  <c r="J642"/>
  <c r="D642"/>
  <c r="AQ31" i="1"/>
  <c r="J619" i="3"/>
  <c r="K609"/>
  <c r="E619"/>
  <c r="F619"/>
  <c r="F614"/>
  <c r="G619"/>
  <c r="H619"/>
  <c r="I619"/>
  <c r="E617"/>
  <c r="E614"/>
  <c r="F617"/>
  <c r="G617"/>
  <c r="G614"/>
  <c r="H617"/>
  <c r="H614"/>
  <c r="I617"/>
  <c r="J617"/>
  <c r="J614"/>
  <c r="D619"/>
  <c r="K619"/>
  <c r="D617"/>
  <c r="K582"/>
  <c r="K595"/>
  <c r="AQ30" i="1"/>
  <c r="K581" i="3"/>
  <c r="K580"/>
  <c r="K579"/>
  <c r="G592"/>
  <c r="G587"/>
  <c r="E590"/>
  <c r="E587"/>
  <c r="F590"/>
  <c r="F587"/>
  <c r="G590"/>
  <c r="H590"/>
  <c r="H587"/>
  <c r="I590"/>
  <c r="I587"/>
  <c r="J590"/>
  <c r="D590"/>
  <c r="D587"/>
  <c r="K548"/>
  <c r="C27" i="4"/>
  <c r="K547" i="3"/>
  <c r="S28" i="1"/>
  <c r="K560" i="3"/>
  <c r="E561"/>
  <c r="F561"/>
  <c r="G561"/>
  <c r="H561"/>
  <c r="I561"/>
  <c r="J561"/>
  <c r="E559"/>
  <c r="E556"/>
  <c r="F559"/>
  <c r="F556"/>
  <c r="G559"/>
  <c r="G556"/>
  <c r="H559"/>
  <c r="H556"/>
  <c r="I559"/>
  <c r="I556"/>
  <c r="J559"/>
  <c r="D561"/>
  <c r="K561"/>
  <c r="K556"/>
  <c r="D559"/>
  <c r="P25" i="4"/>
  <c r="D530" i="3"/>
  <c r="D527"/>
  <c r="E512"/>
  <c r="H532"/>
  <c r="I532"/>
  <c r="J532"/>
  <c r="J527"/>
  <c r="E530"/>
  <c r="F530"/>
  <c r="F527"/>
  <c r="G530"/>
  <c r="G527"/>
  <c r="H530"/>
  <c r="I530"/>
  <c r="I527"/>
  <c r="J530"/>
  <c r="K492"/>
  <c r="E504"/>
  <c r="K504"/>
  <c r="F504"/>
  <c r="G504"/>
  <c r="H504"/>
  <c r="H499"/>
  <c r="I504"/>
  <c r="J504"/>
  <c r="E502"/>
  <c r="F502"/>
  <c r="K502"/>
  <c r="K499"/>
  <c r="G502"/>
  <c r="H502"/>
  <c r="I502"/>
  <c r="I499"/>
  <c r="J502"/>
  <c r="D502"/>
  <c r="E456"/>
  <c r="D456"/>
  <c r="D474"/>
  <c r="K474"/>
  <c r="G476"/>
  <c r="H476"/>
  <c r="K476"/>
  <c r="I476"/>
  <c r="J476"/>
  <c r="E474"/>
  <c r="E471"/>
  <c r="F474"/>
  <c r="G474"/>
  <c r="H474"/>
  <c r="H471"/>
  <c r="I474"/>
  <c r="J474"/>
  <c r="J471"/>
  <c r="P7" i="4"/>
  <c r="P9"/>
  <c r="P10"/>
  <c r="P11"/>
  <c r="P12"/>
  <c r="P13"/>
  <c r="P14"/>
  <c r="P15"/>
  <c r="P16"/>
  <c r="P17"/>
  <c r="P18"/>
  <c r="P19"/>
  <c r="P20"/>
  <c r="P21"/>
  <c r="P22"/>
  <c r="P23"/>
  <c r="P24"/>
  <c r="P26"/>
  <c r="P27"/>
  <c r="P28"/>
  <c r="P29"/>
  <c r="P30"/>
  <c r="P31"/>
  <c r="P6"/>
  <c r="C24"/>
  <c r="C25"/>
  <c r="C26"/>
  <c r="C28"/>
  <c r="C29"/>
  <c r="C30"/>
  <c r="C31"/>
  <c r="C32"/>
  <c r="C33"/>
  <c r="C34"/>
  <c r="C35"/>
  <c r="C36"/>
  <c r="C37"/>
  <c r="C38"/>
  <c r="C39"/>
  <c r="C40"/>
  <c r="C41"/>
  <c r="C43"/>
  <c r="C44"/>
  <c r="C45"/>
  <c r="C6"/>
  <c r="C7"/>
  <c r="C9"/>
  <c r="C10"/>
  <c r="C11"/>
  <c r="C12"/>
  <c r="C13"/>
  <c r="C14"/>
  <c r="C16"/>
  <c r="C17"/>
  <c r="C18"/>
  <c r="C19"/>
  <c r="C20"/>
  <c r="C21"/>
  <c r="C22"/>
  <c r="C23"/>
  <c r="H48"/>
  <c r="E448" i="3"/>
  <c r="F448"/>
  <c r="F443"/>
  <c r="G448"/>
  <c r="H448"/>
  <c r="I448"/>
  <c r="J448"/>
  <c r="E446"/>
  <c r="E443"/>
  <c r="F446"/>
  <c r="G446"/>
  <c r="G443"/>
  <c r="H446"/>
  <c r="H443"/>
  <c r="I446"/>
  <c r="J446"/>
  <c r="J443"/>
  <c r="D448"/>
  <c r="K448"/>
  <c r="K443"/>
  <c r="D446"/>
  <c r="K446"/>
  <c r="K407"/>
  <c r="F419"/>
  <c r="G419"/>
  <c r="G414"/>
  <c r="H419"/>
  <c r="I419"/>
  <c r="J419"/>
  <c r="E417"/>
  <c r="E414"/>
  <c r="F417"/>
  <c r="G417"/>
  <c r="H417"/>
  <c r="H414"/>
  <c r="I417"/>
  <c r="I414"/>
  <c r="J417"/>
  <c r="D417"/>
  <c r="K382"/>
  <c r="F941"/>
  <c r="K327"/>
  <c r="K298"/>
  <c r="K299"/>
  <c r="K313"/>
  <c r="AZ60" i="1"/>
  <c r="E390" i="3"/>
  <c r="F390"/>
  <c r="G390"/>
  <c r="H390"/>
  <c r="K390"/>
  <c r="I390"/>
  <c r="I387"/>
  <c r="J390"/>
  <c r="E392"/>
  <c r="K392"/>
  <c r="F392"/>
  <c r="F387"/>
  <c r="G392"/>
  <c r="G387"/>
  <c r="H392"/>
  <c r="D392"/>
  <c r="D390"/>
  <c r="G364"/>
  <c r="H364"/>
  <c r="I364"/>
  <c r="J364"/>
  <c r="E362"/>
  <c r="E359"/>
  <c r="F362"/>
  <c r="G362"/>
  <c r="H362"/>
  <c r="H359"/>
  <c r="I362"/>
  <c r="I359"/>
  <c r="J362"/>
  <c r="D364"/>
  <c r="K364"/>
  <c r="D362"/>
  <c r="K362"/>
  <c r="E337"/>
  <c r="F337"/>
  <c r="G337"/>
  <c r="H337"/>
  <c r="I337"/>
  <c r="J337"/>
  <c r="E335"/>
  <c r="F335"/>
  <c r="G335"/>
  <c r="G332"/>
  <c r="H335"/>
  <c r="K335"/>
  <c r="I335"/>
  <c r="I332"/>
  <c r="J335"/>
  <c r="D337"/>
  <c r="D332"/>
  <c r="D335"/>
  <c r="E307"/>
  <c r="E304"/>
  <c r="F307"/>
  <c r="G307"/>
  <c r="G304"/>
  <c r="H307"/>
  <c r="I307"/>
  <c r="J307"/>
  <c r="J304"/>
  <c r="D307"/>
  <c r="D304"/>
  <c r="G309"/>
  <c r="H309"/>
  <c r="I309"/>
  <c r="K309"/>
  <c r="J309"/>
  <c r="F274"/>
  <c r="H274"/>
  <c r="G235"/>
  <c r="AQ19" i="1"/>
  <c r="AQ23"/>
  <c r="AQ24"/>
  <c r="AQ25"/>
  <c r="AQ26"/>
  <c r="AQ27"/>
  <c r="S13"/>
  <c r="S15"/>
  <c r="S19"/>
  <c r="S24"/>
  <c r="S25"/>
  <c r="S26"/>
  <c r="K257" i="3"/>
  <c r="D235"/>
  <c r="J235"/>
  <c r="I235"/>
  <c r="H235"/>
  <c r="F235"/>
  <c r="E235"/>
  <c r="K256"/>
  <c r="J248"/>
  <c r="F248"/>
  <c r="I248"/>
  <c r="K243"/>
  <c r="K229"/>
  <c r="K231"/>
  <c r="K214"/>
  <c r="I48" i="4"/>
  <c r="J48"/>
  <c r="K48"/>
  <c r="L48"/>
  <c r="M48"/>
  <c r="G48"/>
  <c r="F48"/>
  <c r="E48"/>
  <c r="K158" i="3"/>
  <c r="K145"/>
  <c r="K128"/>
  <c r="S12" i="1"/>
  <c r="K72" i="3"/>
  <c r="G80"/>
  <c r="G82"/>
  <c r="G77" s="1"/>
  <c r="K56"/>
  <c r="BA9" i="1"/>
  <c r="BA60"/>
  <c r="G52" i="3"/>
  <c r="H52"/>
  <c r="H49"/>
  <c r="F54"/>
  <c r="G54"/>
  <c r="G49"/>
  <c r="I54"/>
  <c r="E52"/>
  <c r="E49"/>
  <c r="F52"/>
  <c r="I52"/>
  <c r="J52"/>
  <c r="J49"/>
  <c r="D52"/>
  <c r="K52"/>
  <c r="K18"/>
  <c r="K31"/>
  <c r="K29"/>
  <c r="K46"/>
  <c r="K947"/>
  <c r="M934"/>
  <c r="K933"/>
  <c r="K944"/>
  <c r="K945"/>
  <c r="G941"/>
  <c r="H941"/>
  <c r="I941"/>
  <c r="K941"/>
  <c r="J941"/>
  <c r="J936"/>
  <c r="E939"/>
  <c r="F939"/>
  <c r="K939"/>
  <c r="K936"/>
  <c r="G939"/>
  <c r="H939"/>
  <c r="I939"/>
  <c r="J939"/>
  <c r="D939"/>
  <c r="K917"/>
  <c r="K916"/>
  <c r="K901"/>
  <c r="K902"/>
  <c r="W60" i="1"/>
  <c r="K903" i="3"/>
  <c r="K900"/>
  <c r="M906"/>
  <c r="K905"/>
  <c r="K919"/>
  <c r="K889"/>
  <c r="M877"/>
  <c r="K876"/>
  <c r="K844"/>
  <c r="K862"/>
  <c r="M851"/>
  <c r="K850"/>
  <c r="K820"/>
  <c r="K834"/>
  <c r="M823"/>
  <c r="K822"/>
  <c r="K805"/>
  <c r="K789"/>
  <c r="K790"/>
  <c r="M796"/>
  <c r="K795"/>
  <c r="K807"/>
  <c r="K767"/>
  <c r="K779"/>
  <c r="M768"/>
  <c r="K753"/>
  <c r="M741"/>
  <c r="K714"/>
  <c r="J676"/>
  <c r="D676"/>
  <c r="F676"/>
  <c r="M689"/>
  <c r="K673"/>
  <c r="M661"/>
  <c r="K660"/>
  <c r="K634"/>
  <c r="K648"/>
  <c r="M637"/>
  <c r="K636"/>
  <c r="M612"/>
  <c r="K611"/>
  <c r="K623"/>
  <c r="K594"/>
  <c r="K608"/>
  <c r="K597"/>
  <c r="M585"/>
  <c r="K584"/>
  <c r="J400"/>
  <c r="M553"/>
  <c r="K552"/>
  <c r="K568"/>
  <c r="K534"/>
  <c r="K536"/>
  <c r="K538"/>
  <c r="K519"/>
  <c r="K520"/>
  <c r="K521"/>
  <c r="M524"/>
  <c r="K523"/>
  <c r="D512"/>
  <c r="K518"/>
  <c r="K491"/>
  <c r="K495"/>
  <c r="M496"/>
  <c r="K509"/>
  <c r="K463"/>
  <c r="K464"/>
  <c r="K465"/>
  <c r="K481"/>
  <c r="M468"/>
  <c r="K467"/>
  <c r="K453"/>
  <c r="K451"/>
  <c r="K438"/>
  <c r="K437"/>
  <c r="M441"/>
  <c r="K440"/>
  <c r="K421"/>
  <c r="K408"/>
  <c r="M412"/>
  <c r="K411"/>
  <c r="K381"/>
  <c r="K368"/>
  <c r="E346"/>
  <c r="F346"/>
  <c r="G346"/>
  <c r="H346"/>
  <c r="I346"/>
  <c r="J346"/>
  <c r="D346"/>
  <c r="M385"/>
  <c r="K384"/>
  <c r="K397"/>
  <c r="K370"/>
  <c r="M357"/>
  <c r="K356"/>
  <c r="K341"/>
  <c r="D318"/>
  <c r="M330"/>
  <c r="K329"/>
  <c r="K340"/>
  <c r="K343"/>
  <c r="K315"/>
  <c r="K311"/>
  <c r="K297"/>
  <c r="M302"/>
  <c r="K301"/>
  <c r="K283"/>
  <c r="K281"/>
  <c r="K282"/>
  <c r="K285"/>
  <c r="K271"/>
  <c r="D262"/>
  <c r="M246"/>
  <c r="Z16" i="4" s="1"/>
  <c r="AG18" i="1"/>
  <c r="AH18" s="1"/>
  <c r="AI18" s="1"/>
  <c r="E77" s="1"/>
  <c r="K245" i="3"/>
  <c r="M47"/>
  <c r="AG9" i="1"/>
  <c r="J207" i="3"/>
  <c r="H207"/>
  <c r="K219"/>
  <c r="AQ16" i="1"/>
  <c r="W48" i="4"/>
  <c r="X48"/>
  <c r="D5" i="3"/>
  <c r="E5"/>
  <c r="F5"/>
  <c r="G5"/>
  <c r="H5"/>
  <c r="I5"/>
  <c r="J5"/>
  <c r="K8"/>
  <c r="I8" i="1"/>
  <c r="K9" i="3"/>
  <c r="O8" i="1"/>
  <c r="K10" i="3"/>
  <c r="K11"/>
  <c r="R8" i="1"/>
  <c r="K25" i="3"/>
  <c r="AM8" i="1"/>
  <c r="K27" i="3"/>
  <c r="AP8" i="1"/>
  <c r="K28" i="3"/>
  <c r="D34"/>
  <c r="E34"/>
  <c r="F34"/>
  <c r="G34"/>
  <c r="H34"/>
  <c r="I34"/>
  <c r="J34"/>
  <c r="K37"/>
  <c r="K34"/>
  <c r="K38"/>
  <c r="O9" i="1"/>
  <c r="K39" i="3"/>
  <c r="K40"/>
  <c r="R9" i="1"/>
  <c r="K41" i="3"/>
  <c r="T9" i="1"/>
  <c r="T60" s="1"/>
  <c r="AM9"/>
  <c r="K55" i="3"/>
  <c r="AP9" i="1"/>
  <c r="K58" i="3"/>
  <c r="G61"/>
  <c r="K68"/>
  <c r="Y10" i="1"/>
  <c r="S10" s="1"/>
  <c r="K100" i="3"/>
  <c r="Q11" i="1"/>
  <c r="K101" i="3"/>
  <c r="AD11" i="1"/>
  <c r="K102" i="3"/>
  <c r="K103"/>
  <c r="K113"/>
  <c r="AO11" i="1"/>
  <c r="AO60" s="1"/>
  <c r="K114" i="3"/>
  <c r="AR11" i="1"/>
  <c r="AQ11" s="1"/>
  <c r="K116" i="3"/>
  <c r="K125"/>
  <c r="K126"/>
  <c r="K132"/>
  <c r="K144"/>
  <c r="AX12" i="1"/>
  <c r="K147" i="3"/>
  <c r="K154"/>
  <c r="K155"/>
  <c r="K156"/>
  <c r="R13" i="1"/>
  <c r="K157" i="3"/>
  <c r="K159"/>
  <c r="K170"/>
  <c r="BC13" i="1"/>
  <c r="AQ15"/>
  <c r="D207" i="3"/>
  <c r="K210"/>
  <c r="K211"/>
  <c r="O17" i="1" s="1"/>
  <c r="K212" i="3"/>
  <c r="K215"/>
  <c r="Y17" i="1"/>
  <c r="K216" i="3"/>
  <c r="U17" i="1" s="1"/>
  <c r="K230" i="3"/>
  <c r="K238"/>
  <c r="I18" i="1" s="1"/>
  <c r="K239" i="3"/>
  <c r="O18" i="1"/>
  <c r="K240" i="3"/>
  <c r="K241"/>
  <c r="R18" i="1" s="1"/>
  <c r="K242" i="3"/>
  <c r="K252"/>
  <c r="AM18" i="1" s="1"/>
  <c r="K254" i="3"/>
  <c r="AP18" i="1"/>
  <c r="K255" i="3"/>
  <c r="K259"/>
  <c r="E262"/>
  <c r="F262"/>
  <c r="G262"/>
  <c r="H262"/>
  <c r="I262"/>
  <c r="J262"/>
  <c r="K265"/>
  <c r="I19" i="1" s="1"/>
  <c r="K266" i="3"/>
  <c r="K267"/>
  <c r="K268"/>
  <c r="K269"/>
  <c r="K278"/>
  <c r="K280"/>
  <c r="D289"/>
  <c r="E289"/>
  <c r="F289"/>
  <c r="G289"/>
  <c r="H289"/>
  <c r="I289"/>
  <c r="J289"/>
  <c r="K292"/>
  <c r="K293"/>
  <c r="K289"/>
  <c r="K294"/>
  <c r="K295"/>
  <c r="K296"/>
  <c r="K308"/>
  <c r="K310"/>
  <c r="K312"/>
  <c r="AQ20" i="1"/>
  <c r="E318" i="3"/>
  <c r="F318"/>
  <c r="G318"/>
  <c r="H318"/>
  <c r="I318"/>
  <c r="J318"/>
  <c r="K321"/>
  <c r="K322"/>
  <c r="K323"/>
  <c r="K318"/>
  <c r="K324"/>
  <c r="K325"/>
  <c r="K326"/>
  <c r="K336"/>
  <c r="K338"/>
  <c r="K339"/>
  <c r="K349"/>
  <c r="N22" i="1"/>
  <c r="H22"/>
  <c r="K350" i="3"/>
  <c r="K351"/>
  <c r="K352"/>
  <c r="K353"/>
  <c r="K354"/>
  <c r="K363"/>
  <c r="K365"/>
  <c r="K366"/>
  <c r="K367"/>
  <c r="D373"/>
  <c r="E373"/>
  <c r="F373"/>
  <c r="G373"/>
  <c r="H373"/>
  <c r="I373"/>
  <c r="J373"/>
  <c r="K376"/>
  <c r="N23" i="1"/>
  <c r="H23"/>
  <c r="K377" i="3"/>
  <c r="K373"/>
  <c r="K378"/>
  <c r="K379"/>
  <c r="K380"/>
  <c r="K391"/>
  <c r="K393"/>
  <c r="K394"/>
  <c r="D400"/>
  <c r="E400"/>
  <c r="F400"/>
  <c r="G400"/>
  <c r="H400"/>
  <c r="I400"/>
  <c r="K403"/>
  <c r="K400"/>
  <c r="K404"/>
  <c r="K405"/>
  <c r="K406"/>
  <c r="K409"/>
  <c r="K418"/>
  <c r="K420"/>
  <c r="K422"/>
  <c r="D428"/>
  <c r="E428"/>
  <c r="F428"/>
  <c r="G428"/>
  <c r="H428"/>
  <c r="I428"/>
  <c r="J428"/>
  <c r="K431"/>
  <c r="K428"/>
  <c r="K432"/>
  <c r="K433"/>
  <c r="K434"/>
  <c r="K435"/>
  <c r="K436"/>
  <c r="K447"/>
  <c r="K449"/>
  <c r="K450"/>
  <c r="F456"/>
  <c r="G456"/>
  <c r="H456"/>
  <c r="I456"/>
  <c r="J456"/>
  <c r="K459"/>
  <c r="K460"/>
  <c r="K461"/>
  <c r="K462"/>
  <c r="K475"/>
  <c r="K477"/>
  <c r="K478"/>
  <c r="K479"/>
  <c r="D484"/>
  <c r="E484"/>
  <c r="F484"/>
  <c r="G484"/>
  <c r="H484"/>
  <c r="I484"/>
  <c r="J484"/>
  <c r="K487"/>
  <c r="K484"/>
  <c r="K488"/>
  <c r="K489"/>
  <c r="K490"/>
  <c r="K493"/>
  <c r="K503"/>
  <c r="K505"/>
  <c r="K506"/>
  <c r="K507"/>
  <c r="F512"/>
  <c r="G512"/>
  <c r="H512"/>
  <c r="I512"/>
  <c r="J512"/>
  <c r="K515"/>
  <c r="K512"/>
  <c r="K516"/>
  <c r="K517"/>
  <c r="K531"/>
  <c r="K533"/>
  <c r="K535"/>
  <c r="D541"/>
  <c r="E541"/>
  <c r="F541"/>
  <c r="G541"/>
  <c r="H541"/>
  <c r="I541"/>
  <c r="J541"/>
  <c r="K544"/>
  <c r="K541"/>
  <c r="K545"/>
  <c r="K546"/>
  <c r="K549"/>
  <c r="K550"/>
  <c r="K562"/>
  <c r="K563"/>
  <c r="K564"/>
  <c r="K565"/>
  <c r="D571"/>
  <c r="E571"/>
  <c r="F571"/>
  <c r="G571"/>
  <c r="H571"/>
  <c r="I571"/>
  <c r="J571"/>
  <c r="K574"/>
  <c r="K575"/>
  <c r="K576"/>
  <c r="K577"/>
  <c r="K578"/>
  <c r="K591"/>
  <c r="K593"/>
  <c r="D600"/>
  <c r="E600"/>
  <c r="F600"/>
  <c r="G600"/>
  <c r="H600"/>
  <c r="I600"/>
  <c r="J600"/>
  <c r="K603"/>
  <c r="K600"/>
  <c r="K604"/>
  <c r="K605"/>
  <c r="K606"/>
  <c r="K607"/>
  <c r="D614"/>
  <c r="K618"/>
  <c r="K620"/>
  <c r="K621"/>
  <c r="D626"/>
  <c r="E626"/>
  <c r="F626"/>
  <c r="G626"/>
  <c r="H626"/>
  <c r="I626"/>
  <c r="J626"/>
  <c r="K629"/>
  <c r="K630"/>
  <c r="K631"/>
  <c r="K632"/>
  <c r="K633"/>
  <c r="E639"/>
  <c r="K643"/>
  <c r="K645"/>
  <c r="K646"/>
  <c r="D651"/>
  <c r="E651"/>
  <c r="F651"/>
  <c r="G651"/>
  <c r="H651"/>
  <c r="I651"/>
  <c r="J651"/>
  <c r="K654"/>
  <c r="K651"/>
  <c r="K655"/>
  <c r="K656"/>
  <c r="K657"/>
  <c r="K658"/>
  <c r="H664"/>
  <c r="K668"/>
  <c r="K670"/>
  <c r="K671"/>
  <c r="E676"/>
  <c r="G676"/>
  <c r="H676"/>
  <c r="I676"/>
  <c r="K679"/>
  <c r="K680"/>
  <c r="K681"/>
  <c r="K676"/>
  <c r="K682"/>
  <c r="K683"/>
  <c r="K684"/>
  <c r="K685"/>
  <c r="J692"/>
  <c r="K696"/>
  <c r="K698"/>
  <c r="K699"/>
  <c r="K700"/>
  <c r="K701"/>
  <c r="K703"/>
  <c r="D706"/>
  <c r="E706"/>
  <c r="F706"/>
  <c r="G706"/>
  <c r="H706"/>
  <c r="I706"/>
  <c r="J706"/>
  <c r="K709"/>
  <c r="K706"/>
  <c r="K710"/>
  <c r="K711"/>
  <c r="K712"/>
  <c r="K713"/>
  <c r="S35" i="1"/>
  <c r="F719" i="3"/>
  <c r="K723"/>
  <c r="K725"/>
  <c r="E731"/>
  <c r="F731"/>
  <c r="G731"/>
  <c r="H731"/>
  <c r="I731"/>
  <c r="J731"/>
  <c r="K734"/>
  <c r="K731"/>
  <c r="K735"/>
  <c r="K736"/>
  <c r="K737"/>
  <c r="K738"/>
  <c r="S36" i="1"/>
  <c r="K748" i="3"/>
  <c r="K750"/>
  <c r="K751"/>
  <c r="D756"/>
  <c r="E756"/>
  <c r="F756"/>
  <c r="G756"/>
  <c r="H756"/>
  <c r="I756"/>
  <c r="J756"/>
  <c r="K759"/>
  <c r="K756"/>
  <c r="K760"/>
  <c r="K761"/>
  <c r="K762"/>
  <c r="K763"/>
  <c r="F770"/>
  <c r="K774"/>
  <c r="K776"/>
  <c r="K777"/>
  <c r="D782"/>
  <c r="E782"/>
  <c r="F782"/>
  <c r="G782"/>
  <c r="H782"/>
  <c r="I782"/>
  <c r="J782"/>
  <c r="K785"/>
  <c r="K786"/>
  <c r="K787"/>
  <c r="K782"/>
  <c r="K788"/>
  <c r="K802"/>
  <c r="K804"/>
  <c r="D811"/>
  <c r="E811"/>
  <c r="F811"/>
  <c r="G811"/>
  <c r="H811"/>
  <c r="I811"/>
  <c r="J811"/>
  <c r="K814"/>
  <c r="K815"/>
  <c r="K816"/>
  <c r="K817"/>
  <c r="K818"/>
  <c r="K819"/>
  <c r="K829"/>
  <c r="K831"/>
  <c r="K832"/>
  <c r="D837"/>
  <c r="E837"/>
  <c r="F837"/>
  <c r="G837"/>
  <c r="H837"/>
  <c r="I837"/>
  <c r="J837"/>
  <c r="K840"/>
  <c r="K837"/>
  <c r="K841"/>
  <c r="K842"/>
  <c r="K843"/>
  <c r="K845"/>
  <c r="H853"/>
  <c r="K857"/>
  <c r="K859"/>
  <c r="K860"/>
  <c r="D865"/>
  <c r="E865"/>
  <c r="F865"/>
  <c r="G865"/>
  <c r="H865"/>
  <c r="I865"/>
  <c r="J865"/>
  <c r="K868"/>
  <c r="K865"/>
  <c r="C100" i="1"/>
  <c r="K869" i="3"/>
  <c r="K870"/>
  <c r="K871"/>
  <c r="K872"/>
  <c r="F879"/>
  <c r="H879"/>
  <c r="J879"/>
  <c r="K883"/>
  <c r="K885"/>
  <c r="K886"/>
  <c r="D892"/>
  <c r="E892"/>
  <c r="F892"/>
  <c r="G892"/>
  <c r="H892"/>
  <c r="I892"/>
  <c r="J892"/>
  <c r="K895"/>
  <c r="K892"/>
  <c r="K896"/>
  <c r="K897"/>
  <c r="K898"/>
  <c r="K899"/>
  <c r="E908"/>
  <c r="F908"/>
  <c r="K912"/>
  <c r="K913"/>
  <c r="K914"/>
  <c r="K915"/>
  <c r="D922"/>
  <c r="E922"/>
  <c r="F922"/>
  <c r="G922"/>
  <c r="H922"/>
  <c r="I922"/>
  <c r="J922"/>
  <c r="K925"/>
  <c r="K926"/>
  <c r="K922"/>
  <c r="K927"/>
  <c r="K928"/>
  <c r="K929"/>
  <c r="S43" i="1"/>
  <c r="K930" i="3"/>
  <c r="K931"/>
  <c r="K942"/>
  <c r="K943"/>
  <c r="D950"/>
  <c r="E950"/>
  <c r="F950"/>
  <c r="G950"/>
  <c r="H950"/>
  <c r="I950"/>
  <c r="J950"/>
  <c r="K953"/>
  <c r="K954"/>
  <c r="K955"/>
  <c r="K956"/>
  <c r="K957"/>
  <c r="S44" i="1"/>
  <c r="K970" i="3"/>
  <c r="AQ44" i="1"/>
  <c r="K971" i="3"/>
  <c r="G16" i="1"/>
  <c r="E527" i="3"/>
  <c r="K532"/>
  <c r="M272"/>
  <c r="Z17" i="4" s="1"/>
  <c r="G639" i="3"/>
  <c r="D639"/>
  <c r="D60" i="1"/>
  <c r="E60"/>
  <c r="E62"/>
  <c r="AQ17"/>
  <c r="F853" i="3"/>
  <c r="J387"/>
  <c r="K724"/>
  <c r="F471"/>
  <c r="D719"/>
  <c r="D853"/>
  <c r="G664"/>
  <c r="H692"/>
  <c r="S18" i="1"/>
  <c r="I274" i="3"/>
  <c r="J587"/>
  <c r="E744"/>
  <c r="D770"/>
  <c r="H770"/>
  <c r="E853"/>
  <c r="D825"/>
  <c r="J744"/>
  <c r="G692"/>
  <c r="D21"/>
  <c r="D248"/>
  <c r="J332"/>
  <c r="J556"/>
  <c r="S61" i="4"/>
  <c r="D989" i="3"/>
  <c r="I963"/>
  <c r="G963"/>
  <c r="D963"/>
  <c r="K975"/>
  <c r="K1017"/>
  <c r="I989"/>
  <c r="H963"/>
  <c r="G15" i="1"/>
  <c r="AQ21"/>
  <c r="N26"/>
  <c r="H26"/>
  <c r="E1014" i="3"/>
  <c r="G1014"/>
  <c r="AB60" i="1"/>
  <c r="S27"/>
  <c r="N33"/>
  <c r="H33"/>
  <c r="N28"/>
  <c r="H28"/>
  <c r="S37"/>
  <c r="S30"/>
  <c r="S42"/>
  <c r="S16"/>
  <c r="AQ45"/>
  <c r="S45"/>
  <c r="S20"/>
  <c r="N46"/>
  <c r="H46"/>
  <c r="N25"/>
  <c r="H25"/>
  <c r="AQ18"/>
  <c r="C104"/>
  <c r="N45"/>
  <c r="H45"/>
  <c r="S38"/>
  <c r="AW60"/>
  <c r="AK34"/>
  <c r="AK20"/>
  <c r="N15"/>
  <c r="AQ34"/>
  <c r="S22"/>
  <c r="N31"/>
  <c r="H31"/>
  <c r="X60"/>
  <c r="N21"/>
  <c r="S23"/>
  <c r="N38"/>
  <c r="H38"/>
  <c r="AQ22"/>
  <c r="AK45"/>
  <c r="S29"/>
  <c r="V60"/>
  <c r="AK23"/>
  <c r="S21"/>
  <c r="AK44"/>
  <c r="N36"/>
  <c r="H36"/>
  <c r="Z60"/>
  <c r="N16"/>
  <c r="N24"/>
  <c r="H24"/>
  <c r="AQ28"/>
  <c r="AK31"/>
  <c r="AK30"/>
  <c r="AK41"/>
  <c r="S31"/>
  <c r="AK43"/>
  <c r="AK25"/>
  <c r="AK39"/>
  <c r="AK33"/>
  <c r="N37"/>
  <c r="H37"/>
  <c r="N34"/>
  <c r="H34"/>
  <c r="H21"/>
  <c r="N35"/>
  <c r="H35"/>
  <c r="AQ43"/>
  <c r="AK28"/>
  <c r="AK26"/>
  <c r="AK22"/>
  <c r="AU60"/>
  <c r="AK15"/>
  <c r="S34"/>
  <c r="AK32"/>
  <c r="AK42"/>
  <c r="AK40"/>
  <c r="AK16"/>
  <c r="AK38"/>
  <c r="AQ29"/>
  <c r="N30"/>
  <c r="H30"/>
  <c r="N40"/>
  <c r="H40"/>
  <c r="N20"/>
  <c r="H20"/>
  <c r="AK21"/>
  <c r="AK37"/>
  <c r="AK27"/>
  <c r="H44"/>
  <c r="AK35"/>
  <c r="AK46"/>
  <c r="AK36"/>
  <c r="AK24"/>
  <c r="AK29"/>
  <c r="S39"/>
  <c r="N29"/>
  <c r="H29"/>
  <c r="N27"/>
  <c r="H27"/>
  <c r="H43"/>
  <c r="N32"/>
  <c r="H32"/>
  <c r="C95"/>
  <c r="AQ8"/>
  <c r="AS60"/>
  <c r="F60"/>
  <c r="F62"/>
  <c r="F49" i="3"/>
  <c r="E989"/>
  <c r="D744"/>
  <c r="D359"/>
  <c r="K830"/>
  <c r="I471"/>
  <c r="K667"/>
  <c r="E21"/>
  <c r="K882"/>
  <c r="F963"/>
  <c r="E798"/>
  <c r="K592"/>
  <c r="D692"/>
  <c r="K911"/>
  <c r="K775"/>
  <c r="F989"/>
  <c r="D556"/>
  <c r="K590"/>
  <c r="K587"/>
  <c r="U244" i="2"/>
  <c r="H311"/>
  <c r="F358"/>
  <c r="E358"/>
  <c r="P358"/>
  <c r="R402"/>
  <c r="S265"/>
  <c r="U311"/>
  <c r="K288"/>
  <c r="AA311"/>
  <c r="L358"/>
  <c r="K402"/>
  <c r="O402"/>
  <c r="W402"/>
  <c r="T358"/>
  <c r="M402"/>
  <c r="L311"/>
  <c r="P311"/>
  <c r="AB254"/>
  <c r="AB292"/>
  <c r="E641"/>
  <c r="U641"/>
  <c r="R681"/>
  <c r="J244"/>
  <c r="K118"/>
  <c r="I358"/>
  <c r="P380"/>
  <c r="J489"/>
  <c r="D577"/>
  <c r="H577"/>
  <c r="T577"/>
  <c r="O577"/>
  <c r="Y222"/>
  <c r="X244"/>
  <c r="H358"/>
  <c r="O358"/>
  <c r="Q423"/>
  <c r="I489"/>
  <c r="E556"/>
  <c r="I556"/>
  <c r="Y556"/>
  <c r="E577"/>
  <c r="I577"/>
  <c r="Q577"/>
  <c r="U577"/>
  <c r="Y577"/>
  <c r="P599"/>
  <c r="T599"/>
  <c r="E661"/>
  <c r="U661"/>
  <c r="AD241"/>
  <c r="P265"/>
  <c r="I335"/>
  <c r="Y358"/>
  <c r="X446"/>
  <c r="W467"/>
  <c r="K489"/>
  <c r="S534"/>
  <c r="R556"/>
  <c r="Z556"/>
  <c r="J599"/>
  <c r="G619"/>
  <c r="O619"/>
  <c r="G661"/>
  <c r="O661"/>
  <c r="R661"/>
  <c r="F681"/>
  <c r="Z681"/>
  <c r="M288"/>
  <c r="AB346"/>
  <c r="H489"/>
  <c r="L489"/>
  <c r="P489"/>
  <c r="F577"/>
  <c r="N577"/>
  <c r="R577"/>
  <c r="V577"/>
  <c r="Z577"/>
  <c r="I641"/>
  <c r="Y641"/>
  <c r="N661"/>
  <c r="V661"/>
  <c r="I681"/>
  <c r="M681"/>
  <c r="U681"/>
  <c r="F118"/>
  <c r="P288"/>
  <c r="H402"/>
  <c r="D75" i="3"/>
  <c r="M75" s="1"/>
  <c r="AB609" i="2"/>
  <c r="R489"/>
  <c r="S577"/>
  <c r="P534"/>
  <c r="AB478"/>
  <c r="F534"/>
  <c r="J534"/>
  <c r="R534"/>
  <c r="Z534"/>
  <c r="I599"/>
  <c r="M599"/>
  <c r="Q599"/>
  <c r="Y599"/>
  <c r="E619"/>
  <c r="Q619"/>
  <c r="U619"/>
  <c r="Y619"/>
  <c r="G641"/>
  <c r="K641"/>
  <c r="O641"/>
  <c r="P661"/>
  <c r="AB683"/>
  <c r="I139" i="3"/>
  <c r="T681" i="2"/>
  <c r="F701"/>
  <c r="N701"/>
  <c r="R701"/>
  <c r="V701"/>
  <c r="Z701"/>
  <c r="T467"/>
  <c r="D534"/>
  <c r="AB601"/>
  <c r="E139" i="3"/>
  <c r="AD557" i="2"/>
  <c r="D599"/>
  <c r="AB435"/>
  <c r="S446"/>
  <c r="AB545"/>
  <c r="AB558"/>
  <c r="J109" i="3"/>
  <c r="X512" i="2"/>
  <c r="E534"/>
  <c r="Q534"/>
  <c r="U534"/>
  <c r="D701"/>
  <c r="H701"/>
  <c r="L701"/>
  <c r="T701"/>
  <c r="J180"/>
  <c r="P423"/>
  <c r="T423"/>
  <c r="V556"/>
  <c r="S722"/>
  <c r="Z745"/>
  <c r="O288"/>
  <c r="U380"/>
  <c r="Y380"/>
  <c r="Q809"/>
  <c r="G851"/>
  <c r="K851"/>
  <c r="O851"/>
  <c r="W851"/>
  <c r="AA851"/>
  <c r="V423"/>
  <c r="N829"/>
  <c r="R829"/>
  <c r="V829"/>
  <c r="AB226"/>
  <c r="Q244"/>
  <c r="I402"/>
  <c r="AB524"/>
  <c r="L534"/>
  <c r="F556"/>
  <c r="J556"/>
  <c r="S619"/>
  <c r="J641"/>
  <c r="I745"/>
  <c r="Y745"/>
  <c r="W244"/>
  <c r="N288"/>
  <c r="AA358"/>
  <c r="N380"/>
  <c r="Y489"/>
  <c r="G599"/>
  <c r="K599"/>
  <c r="AA599"/>
  <c r="K56"/>
  <c r="K423"/>
  <c r="V512"/>
  <c r="N534"/>
  <c r="V534"/>
  <c r="H556"/>
  <c r="L556"/>
  <c r="P556"/>
  <c r="X556"/>
  <c r="F745"/>
  <c r="J745"/>
  <c r="N745"/>
  <c r="R745"/>
  <c r="V745"/>
  <c r="Y768"/>
  <c r="E829"/>
  <c r="I829"/>
  <c r="M829"/>
  <c r="Q829"/>
  <c r="U829"/>
  <c r="S851"/>
  <c r="D265"/>
  <c r="H265"/>
  <c r="J265"/>
  <c r="R265"/>
  <c r="D288"/>
  <c r="J335"/>
  <c r="W512"/>
  <c r="R809"/>
  <c r="P202"/>
  <c r="V335"/>
  <c r="Q288"/>
  <c r="P56"/>
  <c r="E77"/>
  <c r="H202"/>
  <c r="L202"/>
  <c r="D335"/>
  <c r="U358"/>
  <c r="W489"/>
  <c r="AA489"/>
  <c r="V619"/>
  <c r="W661"/>
  <c r="AA661"/>
  <c r="E701"/>
  <c r="I701"/>
  <c r="Y701"/>
  <c r="G789"/>
  <c r="K789"/>
  <c r="O789"/>
  <c r="S789"/>
  <c r="W789"/>
  <c r="AA789"/>
  <c r="AB833"/>
  <c r="I168" i="3"/>
  <c r="D56" i="2"/>
  <c r="J160"/>
  <c r="P222"/>
  <c r="R244"/>
  <c r="M358"/>
  <c r="L402"/>
  <c r="AB412"/>
  <c r="Z467"/>
  <c r="J661"/>
  <c r="G701"/>
  <c r="S701"/>
  <c r="W701"/>
  <c r="R768"/>
  <c r="Q768"/>
  <c r="G809"/>
  <c r="K809"/>
  <c r="O809"/>
  <c r="S809"/>
  <c r="W809"/>
  <c r="AA809"/>
  <c r="E851"/>
  <c r="I851"/>
  <c r="M851"/>
  <c r="Q851"/>
  <c r="O98"/>
  <c r="V358"/>
  <c r="M641"/>
  <c r="D789"/>
  <c r="I809"/>
  <c r="Y809"/>
  <c r="L851"/>
  <c r="P851"/>
  <c r="L139"/>
  <c r="N244"/>
  <c r="AA244"/>
  <c r="G358"/>
  <c r="Z358"/>
  <c r="F380"/>
  <c r="Z380"/>
  <c r="Q402"/>
  <c r="Y402"/>
  <c r="L423"/>
  <c r="I467"/>
  <c r="M467"/>
  <c r="AA467"/>
  <c r="X467"/>
  <c r="L512"/>
  <c r="G556"/>
  <c r="W556"/>
  <c r="AA556"/>
  <c r="AB581"/>
  <c r="D141" i="3"/>
  <c r="D136" s="1"/>
  <c r="J577" i="2"/>
  <c r="N599"/>
  <c r="R599"/>
  <c r="V599"/>
  <c r="AB621"/>
  <c r="F139" i="3"/>
  <c r="N641" i="2"/>
  <c r="Z641"/>
  <c r="F661"/>
  <c r="D661"/>
  <c r="H661"/>
  <c r="T661"/>
  <c r="W681"/>
  <c r="P98"/>
  <c r="E139"/>
  <c r="I139"/>
  <c r="M139"/>
  <c r="X139"/>
  <c r="O423"/>
  <c r="AB516"/>
  <c r="H111" i="3"/>
  <c r="Q512" i="2"/>
  <c r="AA701"/>
  <c r="J768"/>
  <c r="Z768"/>
  <c r="J809"/>
  <c r="Z809"/>
  <c r="U851"/>
  <c r="Y851"/>
  <c r="H160"/>
  <c r="W446"/>
  <c r="AA446"/>
  <c r="J681"/>
  <c r="N681"/>
  <c r="D77"/>
  <c r="I180"/>
  <c r="AB191"/>
  <c r="S118"/>
  <c r="U118"/>
  <c r="AB313"/>
  <c r="D358"/>
  <c r="AB406"/>
  <c r="N423"/>
  <c r="AD554"/>
  <c r="Q467"/>
  <c r="U467"/>
  <c r="AB471"/>
  <c r="F111" i="3"/>
  <c r="Y467" i="2"/>
  <c r="P512"/>
  <c r="K534"/>
  <c r="M556"/>
  <c r="Q556"/>
  <c r="D619"/>
  <c r="AD706"/>
  <c r="AB631"/>
  <c r="X641"/>
  <c r="Q681"/>
  <c r="Y681"/>
  <c r="AB685"/>
  <c r="I141" i="3"/>
  <c r="I136"/>
  <c r="H681" i="2"/>
  <c r="L681"/>
  <c r="P681"/>
  <c r="X681"/>
  <c r="AB691"/>
  <c r="AA722"/>
  <c r="Q745"/>
  <c r="E768"/>
  <c r="M768"/>
  <c r="U768"/>
  <c r="H789"/>
  <c r="P789"/>
  <c r="X789"/>
  <c r="AD547"/>
  <c r="AB224"/>
  <c r="D311"/>
  <c r="AB248"/>
  <c r="AB170"/>
  <c r="L160"/>
  <c r="T222"/>
  <c r="AB246"/>
  <c r="R335"/>
  <c r="R423"/>
  <c r="U446"/>
  <c r="H619"/>
  <c r="X619"/>
  <c r="G681"/>
  <c r="H722"/>
  <c r="L722"/>
  <c r="T722"/>
  <c r="X722"/>
  <c r="E745"/>
  <c r="M745"/>
  <c r="U745"/>
  <c r="AB749"/>
  <c r="G768"/>
  <c r="K768"/>
  <c r="O768"/>
  <c r="S768"/>
  <c r="W768"/>
  <c r="AA768"/>
  <c r="F809"/>
  <c r="N809"/>
  <c r="V809"/>
  <c r="F851"/>
  <c r="J851"/>
  <c r="N851"/>
  <c r="R851"/>
  <c r="V851"/>
  <c r="Z851"/>
  <c r="AB425"/>
  <c r="D109" i="3"/>
  <c r="AB703" i="2"/>
  <c r="J139" i="3"/>
  <c r="AB663" i="2"/>
  <c r="H139" i="3"/>
  <c r="AB623" i="2"/>
  <c r="F141" i="3"/>
  <c r="F136" s="1"/>
  <c r="AB448" i="2"/>
  <c r="E109" i="3"/>
  <c r="AB705" i="2"/>
  <c r="J141" i="3"/>
  <c r="J136" s="1"/>
  <c r="AB603" i="2"/>
  <c r="E141" i="3"/>
  <c r="D65"/>
  <c r="K65" s="1"/>
  <c r="O10" i="1" s="1"/>
  <c r="AB665" i="2"/>
  <c r="H141" i="3"/>
  <c r="E380" i="2"/>
  <c r="E402"/>
  <c r="AB277"/>
  <c r="F265"/>
  <c r="AD395"/>
  <c r="U15"/>
  <c r="D180"/>
  <c r="Q180"/>
  <c r="N222"/>
  <c r="G244"/>
  <c r="U335"/>
  <c r="N402"/>
  <c r="J423"/>
  <c r="R467"/>
  <c r="S489"/>
  <c r="T512"/>
  <c r="O512"/>
  <c r="O556"/>
  <c r="AD699"/>
  <c r="AB589"/>
  <c r="AD698"/>
  <c r="AA619"/>
  <c r="J619"/>
  <c r="R619"/>
  <c r="Z619"/>
  <c r="H641"/>
  <c r="S661"/>
  <c r="AA681"/>
  <c r="AD844"/>
  <c r="G722"/>
  <c r="O722"/>
  <c r="W722"/>
  <c r="F768"/>
  <c r="AB768"/>
  <c r="N768"/>
  <c r="V768"/>
  <c r="E789"/>
  <c r="I789"/>
  <c r="M789"/>
  <c r="Q789"/>
  <c r="U789"/>
  <c r="Y789"/>
  <c r="E809"/>
  <c r="M809"/>
  <c r="U809"/>
  <c r="AB813"/>
  <c r="H168" i="3"/>
  <c r="G829" i="2"/>
  <c r="K829"/>
  <c r="O829"/>
  <c r="S829"/>
  <c r="W829"/>
  <c r="AA829"/>
  <c r="AB643"/>
  <c r="G139" i="3"/>
  <c r="AB514" i="2"/>
  <c r="H109" i="3"/>
  <c r="H106"/>
  <c r="AB469" i="2"/>
  <c r="AB536"/>
  <c r="I109" i="3"/>
  <c r="AB500" i="2"/>
  <c r="AB290"/>
  <c r="AB390"/>
  <c r="AD409"/>
  <c r="E35"/>
  <c r="E56"/>
  <c r="R98"/>
  <c r="H139"/>
  <c r="T180"/>
  <c r="L222"/>
  <c r="AB232"/>
  <c r="Z118"/>
  <c r="R358"/>
  <c r="V380"/>
  <c r="S423"/>
  <c r="X489"/>
  <c r="K556"/>
  <c r="P619"/>
  <c r="K681"/>
  <c r="X701"/>
  <c r="AB772"/>
  <c r="F168" i="3"/>
  <c r="AB711" i="2"/>
  <c r="AD852"/>
  <c r="AD858"/>
  <c r="AB755"/>
  <c r="AB779"/>
  <c r="AB791"/>
  <c r="G166" i="3"/>
  <c r="D96"/>
  <c r="D93"/>
  <c r="AD694" i="2"/>
  <c r="AD843"/>
  <c r="AD848"/>
  <c r="E722"/>
  <c r="I722"/>
  <c r="M722"/>
  <c r="Q722"/>
  <c r="U722"/>
  <c r="Y722"/>
  <c r="AB726"/>
  <c r="D168" i="3"/>
  <c r="AD856" i="2"/>
  <c r="AD842"/>
  <c r="D745"/>
  <c r="H745"/>
  <c r="L745"/>
  <c r="P745"/>
  <c r="T745"/>
  <c r="X745"/>
  <c r="D768"/>
  <c r="H768"/>
  <c r="L768"/>
  <c r="P768"/>
  <c r="T768"/>
  <c r="X768"/>
  <c r="F789"/>
  <c r="J789"/>
  <c r="N789"/>
  <c r="R789"/>
  <c r="V789"/>
  <c r="Z789"/>
  <c r="AB799"/>
  <c r="D809"/>
  <c r="H809"/>
  <c r="L809"/>
  <c r="P809"/>
  <c r="T809"/>
  <c r="X809"/>
  <c r="AB819"/>
  <c r="D829"/>
  <c r="H829"/>
  <c r="L829"/>
  <c r="P829"/>
  <c r="T829"/>
  <c r="X829"/>
  <c r="AB839"/>
  <c r="AB855"/>
  <c r="J168" i="3"/>
  <c r="AB793" i="2"/>
  <c r="G168" i="3"/>
  <c r="AB853" i="2"/>
  <c r="J166" i="3"/>
  <c r="J163" s="1"/>
  <c r="D722" i="2"/>
  <c r="AB734"/>
  <c r="AD841"/>
  <c r="AD840"/>
  <c r="AB747"/>
  <c r="E166" i="3"/>
  <c r="AB770" i="2"/>
  <c r="F166" i="3"/>
  <c r="AB811" i="2"/>
  <c r="H166" i="3"/>
  <c r="AB831" i="2"/>
  <c r="I166" i="3"/>
  <c r="G936"/>
  <c r="H527"/>
  <c r="K617"/>
  <c r="K614"/>
  <c r="D664"/>
  <c r="I798"/>
  <c r="G825"/>
  <c r="K994"/>
  <c r="K26"/>
  <c r="AN8" i="1"/>
  <c r="K253" i="3"/>
  <c r="AN18" i="1"/>
  <c r="K307" i="3"/>
  <c r="K304"/>
  <c r="K417"/>
  <c r="K530"/>
  <c r="K527"/>
  <c r="K669"/>
  <c r="K664"/>
  <c r="J853"/>
  <c r="I908"/>
  <c r="G989"/>
  <c r="K1019"/>
  <c r="K1014"/>
  <c r="F21"/>
  <c r="K644"/>
  <c r="K968"/>
  <c r="D387"/>
  <c r="K695"/>
  <c r="K692"/>
  <c r="K801"/>
  <c r="K798"/>
  <c r="G908"/>
  <c r="K858"/>
  <c r="K697"/>
  <c r="K773"/>
  <c r="K770"/>
  <c r="K1002"/>
  <c r="K419"/>
  <c r="K415"/>
  <c r="K803"/>
  <c r="D274"/>
  <c r="K828"/>
  <c r="K825"/>
  <c r="M160" i="2"/>
  <c r="W160"/>
  <c r="M180"/>
  <c r="U180"/>
  <c r="N358"/>
  <c r="Z892"/>
  <c r="N77"/>
  <c r="R77"/>
  <c r="M661"/>
  <c r="W202"/>
  <c r="AA402"/>
  <c r="Z402"/>
  <c r="N489"/>
  <c r="G512"/>
  <c r="K512"/>
  <c r="F829"/>
  <c r="Z829"/>
  <c r="D851"/>
  <c r="AD993"/>
  <c r="R913"/>
  <c r="Q913"/>
  <c r="H936"/>
  <c r="L936"/>
  <c r="P936"/>
  <c r="T936"/>
  <c r="X936"/>
  <c r="G1003"/>
  <c r="K1003"/>
  <c r="O1003"/>
  <c r="S1003"/>
  <c r="W1003"/>
  <c r="AA1003"/>
  <c r="V77"/>
  <c r="U77"/>
  <c r="Y829"/>
  <c r="AD996"/>
  <c r="AD1001"/>
  <c r="F892"/>
  <c r="J892"/>
  <c r="N892"/>
  <c r="R892"/>
  <c r="V892"/>
  <c r="Y892"/>
  <c r="AB6"/>
  <c r="Y139"/>
  <c r="R202"/>
  <c r="O202"/>
  <c r="W641"/>
  <c r="V871"/>
  <c r="P1003"/>
  <c r="X1003"/>
  <c r="U981"/>
  <c r="E160"/>
  <c r="I160"/>
  <c r="U160"/>
  <c r="O180"/>
  <c r="F244"/>
  <c r="N118"/>
  <c r="AD708"/>
  <c r="Y661"/>
  <c r="J871"/>
  <c r="N871"/>
  <c r="R871"/>
  <c r="Z871"/>
  <c r="E892"/>
  <c r="M892"/>
  <c r="Q892"/>
  <c r="U892"/>
  <c r="AB896"/>
  <c r="E195" i="3"/>
  <c r="E913" i="2"/>
  <c r="M913"/>
  <c r="U913"/>
  <c r="E936"/>
  <c r="I936"/>
  <c r="M936"/>
  <c r="Q936"/>
  <c r="U936"/>
  <c r="Y936"/>
  <c r="G959"/>
  <c r="K959"/>
  <c r="O959"/>
  <c r="S959"/>
  <c r="W959"/>
  <c r="AA959"/>
  <c r="J959"/>
  <c r="Z959"/>
  <c r="E981"/>
  <c r="I981"/>
  <c r="M981"/>
  <c r="Q981"/>
  <c r="Q139"/>
  <c r="D160"/>
  <c r="N160"/>
  <c r="L118"/>
  <c r="P118"/>
  <c r="H512"/>
  <c r="S641"/>
  <c r="O681"/>
  <c r="N722"/>
  <c r="K871"/>
  <c r="AA871"/>
  <c r="J913"/>
  <c r="Z913"/>
  <c r="Z981"/>
  <c r="I222"/>
  <c r="L619"/>
  <c r="AB938"/>
  <c r="G193" i="3"/>
  <c r="M56" i="2"/>
  <c r="Y56"/>
  <c r="K139"/>
  <c r="E118"/>
  <c r="P335"/>
  <c r="P577"/>
  <c r="S681"/>
  <c r="K745"/>
  <c r="T851"/>
  <c r="AD1004"/>
  <c r="G871"/>
  <c r="O871"/>
  <c r="W871"/>
  <c r="F913"/>
  <c r="N913"/>
  <c r="V913"/>
  <c r="F959"/>
  <c r="N959"/>
  <c r="V959"/>
  <c r="J981"/>
  <c r="N981"/>
  <c r="R981"/>
  <c r="V981"/>
  <c r="Q77"/>
  <c r="Y77"/>
  <c r="K160"/>
  <c r="Q160"/>
  <c r="L180"/>
  <c r="H118"/>
  <c r="N311"/>
  <c r="W577"/>
  <c r="Q661"/>
  <c r="M701"/>
  <c r="L789"/>
  <c r="J829"/>
  <c r="AD994"/>
  <c r="AB917"/>
  <c r="F195" i="3"/>
  <c r="D936" i="2"/>
  <c r="AB963"/>
  <c r="H195" i="3"/>
  <c r="D981" i="2"/>
  <c r="P981"/>
  <c r="X981"/>
  <c r="F1003"/>
  <c r="J1003"/>
  <c r="N1003"/>
  <c r="R1003"/>
  <c r="V1003"/>
  <c r="Z1003"/>
  <c r="I768"/>
  <c r="AB861"/>
  <c r="AD1000"/>
  <c r="E871"/>
  <c r="I871"/>
  <c r="M871"/>
  <c r="Q871"/>
  <c r="U871"/>
  <c r="Y871"/>
  <c r="AB875"/>
  <c r="D195" i="3"/>
  <c r="AD1008" i="2"/>
  <c r="AB882"/>
  <c r="D892"/>
  <c r="H892"/>
  <c r="L892"/>
  <c r="P892"/>
  <c r="T892"/>
  <c r="X892"/>
  <c r="AB902"/>
  <c r="D913"/>
  <c r="H913"/>
  <c r="L913"/>
  <c r="P913"/>
  <c r="T913"/>
  <c r="X913"/>
  <c r="AB925"/>
  <c r="F936"/>
  <c r="J936"/>
  <c r="N936"/>
  <c r="R936"/>
  <c r="V936"/>
  <c r="Z936"/>
  <c r="AB947"/>
  <c r="D959"/>
  <c r="H959"/>
  <c r="L959"/>
  <c r="P959"/>
  <c r="T959"/>
  <c r="X959"/>
  <c r="AB971"/>
  <c r="AB991"/>
  <c r="AB873"/>
  <c r="D193" i="3"/>
  <c r="AB940" i="2"/>
  <c r="G195" i="3"/>
  <c r="AB1007" i="2"/>
  <c r="AD854"/>
  <c r="AB724"/>
  <c r="D166" i="3"/>
  <c r="P722" i="2"/>
  <c r="AB1005"/>
  <c r="AB985"/>
  <c r="AB983"/>
  <c r="D871"/>
  <c r="AD995"/>
  <c r="AB894"/>
  <c r="E193" i="3"/>
  <c r="AB915" i="2"/>
  <c r="F193" i="3"/>
  <c r="F190" s="1"/>
  <c r="AB961" i="2"/>
  <c r="H193" i="3"/>
  <c r="H190"/>
  <c r="K908"/>
  <c r="F414"/>
  <c r="I443"/>
  <c r="G471"/>
  <c r="F499"/>
  <c r="H719"/>
  <c r="J719"/>
  <c r="J21"/>
  <c r="K950"/>
  <c r="K456"/>
  <c r="K235"/>
  <c r="H936"/>
  <c r="I49"/>
  <c r="K54"/>
  <c r="J359"/>
  <c r="G359"/>
  <c r="J414"/>
  <c r="J499"/>
  <c r="G499"/>
  <c r="K559"/>
  <c r="K24"/>
  <c r="AL8" i="1"/>
  <c r="AK8"/>
  <c r="F359" i="3"/>
  <c r="G798"/>
  <c r="K626"/>
  <c r="I936"/>
  <c r="E274"/>
  <c r="G274"/>
  <c r="I304"/>
  <c r="E332"/>
  <c r="E387"/>
  <c r="D499"/>
  <c r="I664"/>
  <c r="K722"/>
  <c r="K719"/>
  <c r="K749"/>
  <c r="K744"/>
  <c r="H744"/>
  <c r="J963"/>
  <c r="H989"/>
  <c r="K811"/>
  <c r="K571"/>
  <c r="H304"/>
  <c r="F332"/>
  <c r="D414"/>
  <c r="E499"/>
  <c r="I614"/>
  <c r="F639"/>
  <c r="I692"/>
  <c r="I770"/>
  <c r="G879"/>
  <c r="K346"/>
  <c r="D879"/>
  <c r="AN9" i="1"/>
  <c r="K21" i="3"/>
  <c r="Q35" i="2"/>
  <c r="Z56"/>
  <c r="K180"/>
  <c r="U202"/>
  <c r="F871"/>
  <c r="I913"/>
  <c r="H1026"/>
  <c r="L1026"/>
  <c r="P1026"/>
  <c r="T1026"/>
  <c r="R1049"/>
  <c r="D1094"/>
  <c r="H1094"/>
  <c r="P1094"/>
  <c r="T1094"/>
  <c r="X1094"/>
  <c r="F1117"/>
  <c r="R1117"/>
  <c r="V1117"/>
  <c r="W15"/>
  <c r="AA15"/>
  <c r="AB24"/>
  <c r="P35"/>
  <c r="W139"/>
  <c r="U489"/>
  <c r="T871"/>
  <c r="K936"/>
  <c r="O936"/>
  <c r="S936"/>
  <c r="AA936"/>
  <c r="L981"/>
  <c r="T981"/>
  <c r="I1003"/>
  <c r="J1070"/>
  <c r="Z1070"/>
  <c r="E1141"/>
  <c r="I1141"/>
  <c r="M1141"/>
  <c r="Q1141"/>
  <c r="U1141"/>
  <c r="Y1141"/>
  <c r="Q1163"/>
  <c r="I15"/>
  <c r="X98"/>
  <c r="G981"/>
  <c r="K981"/>
  <c r="O981"/>
  <c r="S981"/>
  <c r="W981"/>
  <c r="AA981"/>
  <c r="H1003"/>
  <c r="M35"/>
  <c r="N35"/>
  <c r="R35"/>
  <c r="Y981"/>
  <c r="X1026"/>
  <c r="V15"/>
  <c r="U98"/>
  <c r="AB1053"/>
  <c r="E227" i="3"/>
  <c r="G1070" i="2"/>
  <c r="K1070"/>
  <c r="O1070"/>
  <c r="AA1070"/>
  <c r="O311"/>
  <c r="G1141"/>
  <c r="G1163"/>
  <c r="W1163"/>
  <c r="R15"/>
  <c r="X56"/>
  <c r="I98"/>
  <c r="K142" i="3"/>
  <c r="AP12" i="1" s="1"/>
  <c r="AK12" s="1"/>
  <c r="H851" i="2"/>
  <c r="X851"/>
  <c r="H871"/>
  <c r="L871"/>
  <c r="P871"/>
  <c r="G892"/>
  <c r="K892"/>
  <c r="O892"/>
  <c r="S892"/>
  <c r="AA892"/>
  <c r="R959"/>
  <c r="F981"/>
  <c r="E1003"/>
  <c r="L1003"/>
  <c r="G1026"/>
  <c r="K1026"/>
  <c r="O1026"/>
  <c r="S1026"/>
  <c r="W1026"/>
  <c r="AA1026"/>
  <c r="AD1156"/>
  <c r="S1049"/>
  <c r="D1117"/>
  <c r="H1117"/>
  <c r="L1117"/>
  <c r="P1117"/>
  <c r="T1117"/>
  <c r="X1117"/>
  <c r="Z77"/>
  <c r="L98"/>
  <c r="T98"/>
  <c r="V98"/>
  <c r="O139"/>
  <c r="AB149"/>
  <c r="AA577"/>
  <c r="K661"/>
  <c r="S871"/>
  <c r="D1003"/>
  <c r="R1070"/>
  <c r="K15"/>
  <c r="S15"/>
  <c r="T619"/>
  <c r="X871"/>
  <c r="Y1003"/>
  <c r="AB39"/>
  <c r="N512"/>
  <c r="Z15"/>
  <c r="U35"/>
  <c r="Y35"/>
  <c r="M335"/>
  <c r="T789"/>
  <c r="AD1006"/>
  <c r="K913"/>
  <c r="E959"/>
  <c r="Y959"/>
  <c r="H981"/>
  <c r="E1026"/>
  <c r="I1026"/>
  <c r="M1026"/>
  <c r="Q1026"/>
  <c r="U1026"/>
  <c r="Y1026"/>
  <c r="F1070"/>
  <c r="N1070"/>
  <c r="V1070"/>
  <c r="G1094"/>
  <c r="K1094"/>
  <c r="O1094"/>
  <c r="S1094"/>
  <c r="W1094"/>
  <c r="AA1094"/>
  <c r="K1117"/>
  <c r="S1117"/>
  <c r="AA1117"/>
  <c r="F512"/>
  <c r="J512"/>
  <c r="AD849"/>
  <c r="M160" i="3"/>
  <c r="AG13" i="1"/>
  <c r="AD1010" i="2"/>
  <c r="I892"/>
  <c r="W892"/>
  <c r="G936"/>
  <c r="W936"/>
  <c r="M1003"/>
  <c r="Q1003"/>
  <c r="U1003"/>
  <c r="AB1028"/>
  <c r="D225" i="3"/>
  <c r="AD1166" i="2"/>
  <c r="F1049"/>
  <c r="N1049"/>
  <c r="V1049"/>
  <c r="E1070"/>
  <c r="I1070"/>
  <c r="M1070"/>
  <c r="Q1070"/>
  <c r="U1070"/>
  <c r="Y1070"/>
  <c r="AB1074"/>
  <c r="F227" i="3"/>
  <c r="AB1105" i="2"/>
  <c r="AB1145"/>
  <c r="I227" i="3"/>
  <c r="AB1038" i="2"/>
  <c r="K1141"/>
  <c r="S1141"/>
  <c r="AA1141"/>
  <c r="E121" i="3"/>
  <c r="AB1059" i="2"/>
  <c r="AB1083"/>
  <c r="AB1096"/>
  <c r="G225" i="3"/>
  <c r="AB1151" i="2"/>
  <c r="AD703"/>
  <c r="AD1161"/>
  <c r="F1026"/>
  <c r="J1026"/>
  <c r="N1026"/>
  <c r="R1026"/>
  <c r="V1026"/>
  <c r="Z1026"/>
  <c r="AD1154"/>
  <c r="D1049"/>
  <c r="H1049"/>
  <c r="L1049"/>
  <c r="P1049"/>
  <c r="T1049"/>
  <c r="X1049"/>
  <c r="D1070"/>
  <c r="H1070"/>
  <c r="L1070"/>
  <c r="T1070"/>
  <c r="X1070"/>
  <c r="F1094"/>
  <c r="J1094"/>
  <c r="N1094"/>
  <c r="R1094"/>
  <c r="V1094"/>
  <c r="Z1094"/>
  <c r="AB1167"/>
  <c r="J227" i="3"/>
  <c r="AD1155" i="2"/>
  <c r="AD1152"/>
  <c r="AD1160"/>
  <c r="AB1030"/>
  <c r="D227" i="3"/>
  <c r="K227" s="1"/>
  <c r="AN17" i="1" s="1"/>
  <c r="AD1168" i="2"/>
  <c r="D228" i="3"/>
  <c r="K228" s="1"/>
  <c r="AB1098" i="2"/>
  <c r="G227" i="3"/>
  <c r="AB1165" i="2"/>
  <c r="J225" i="3"/>
  <c r="AD1153" i="2"/>
  <c r="AB1051"/>
  <c r="E225" i="3"/>
  <c r="AB1119" i="2"/>
  <c r="H225" i="3"/>
  <c r="H222" s="1"/>
  <c r="AB1143" i="2"/>
  <c r="I225" i="3"/>
  <c r="G21" i="1"/>
  <c r="C88"/>
  <c r="C60"/>
  <c r="AF14"/>
  <c r="G11"/>
  <c r="G39"/>
  <c r="I207" i="3"/>
  <c r="E207"/>
  <c r="E222"/>
  <c r="Z6" i="4"/>
  <c r="AG8" i="1"/>
  <c r="M104" i="3"/>
  <c r="AG11" i="1" s="1"/>
  <c r="AH11" s="1"/>
  <c r="AI11" s="1"/>
  <c r="E70" s="1"/>
  <c r="J93" i="3"/>
  <c r="K140"/>
  <c r="AM12" i="1"/>
  <c r="H177" i="3"/>
  <c r="AA1316" i="2"/>
  <c r="D1316"/>
  <c r="J1294"/>
  <c r="R1294"/>
  <c r="Z1294"/>
  <c r="M1163"/>
  <c r="K1163"/>
  <c r="N1163"/>
  <c r="J1163"/>
  <c r="V1163"/>
  <c r="Z1141"/>
  <c r="L1141"/>
  <c r="O1141"/>
  <c r="R1141"/>
  <c r="M133" i="3"/>
  <c r="Z10" i="4"/>
  <c r="K99" i="3"/>
  <c r="K167"/>
  <c r="AM13" i="1"/>
  <c r="AB1013" i="2"/>
  <c r="AA1049"/>
  <c r="P1070"/>
  <c r="K97" i="3"/>
  <c r="K196"/>
  <c r="AP14" i="1" s="1"/>
  <c r="D82" i="3"/>
  <c r="D80"/>
  <c r="I82"/>
  <c r="J82"/>
  <c r="J80"/>
  <c r="K153"/>
  <c r="I13" i="1" s="1"/>
  <c r="D150" i="3"/>
  <c r="E80"/>
  <c r="E82"/>
  <c r="D121"/>
  <c r="F109"/>
  <c r="F106"/>
  <c r="E168"/>
  <c r="E163" s="1"/>
  <c r="AB1186" i="2"/>
  <c r="AD1319"/>
  <c r="AB1217"/>
  <c r="AB1239"/>
  <c r="AB1252"/>
  <c r="E1272"/>
  <c r="I1272"/>
  <c r="M1272"/>
  <c r="Q1272"/>
  <c r="U1272"/>
  <c r="Y1272"/>
  <c r="AB1276"/>
  <c r="E1294"/>
  <c r="I1294"/>
  <c r="M1294"/>
  <c r="Q1294"/>
  <c r="U1294"/>
  <c r="Y1294"/>
  <c r="AB1298"/>
  <c r="AB1173"/>
  <c r="AD1317"/>
  <c r="AD1313"/>
  <c r="AB1232"/>
  <c r="AB1284"/>
  <c r="AB1304"/>
  <c r="AD1323"/>
  <c r="D1026"/>
  <c r="AB1188"/>
  <c r="AB1254"/>
  <c r="AD1308"/>
  <c r="AB1318"/>
  <c r="AD1164"/>
  <c r="Z9" i="4"/>
  <c r="J61" i="3"/>
  <c r="M187"/>
  <c r="AG14" i="1" s="1"/>
  <c r="AH14" s="1"/>
  <c r="AI14" s="1"/>
  <c r="E73" s="1"/>
  <c r="E61" i="3"/>
  <c r="AD1306" i="2"/>
  <c r="AB1230"/>
  <c r="AB1274"/>
  <c r="AB1296"/>
  <c r="D62" i="1"/>
  <c r="G12"/>
  <c r="AF17"/>
  <c r="C96"/>
  <c r="S11"/>
  <c r="H248" i="3"/>
  <c r="K49"/>
  <c r="AL9" i="1"/>
  <c r="AK9"/>
  <c r="AQ9"/>
  <c r="AQ14"/>
  <c r="K471" i="3"/>
  <c r="AQ13" i="1"/>
  <c r="AT60"/>
  <c r="K359" i="3"/>
  <c r="S8" i="1"/>
  <c r="J8"/>
  <c r="K387" i="3"/>
  <c r="I9" i="1"/>
  <c r="K5" i="3"/>
  <c r="D443"/>
  <c r="F936"/>
  <c r="Z7" i="4"/>
  <c r="D49" i="3"/>
  <c r="D471"/>
  <c r="E93"/>
  <c r="H387"/>
  <c r="H332"/>
  <c r="K337"/>
  <c r="K332"/>
  <c r="K83"/>
  <c r="AP10" i="1"/>
  <c r="D61" i="3"/>
  <c r="AB599" i="2"/>
  <c r="F61" i="3"/>
  <c r="K64"/>
  <c r="K61" s="1"/>
  <c r="H82"/>
  <c r="H77" s="1"/>
  <c r="H80"/>
  <c r="K180"/>
  <c r="I14" i="1" s="1"/>
  <c r="D177" i="3"/>
  <c r="AB809" i="2"/>
  <c r="AB17"/>
  <c r="D190" i="3"/>
  <c r="AD992" i="2"/>
  <c r="AD392"/>
  <c r="AD391"/>
  <c r="AB298"/>
  <c r="AD559"/>
  <c r="AD704"/>
  <c r="AD403"/>
  <c r="AB566"/>
  <c r="AD548"/>
  <c r="T15"/>
  <c r="X15"/>
  <c r="O15"/>
  <c r="J35"/>
  <c r="T139"/>
  <c r="Y160"/>
  <c r="Z160"/>
  <c r="P160"/>
  <c r="E202"/>
  <c r="I202"/>
  <c r="T202"/>
  <c r="X202"/>
  <c r="L244"/>
  <c r="P244"/>
  <c r="W118"/>
  <c r="AD242"/>
  <c r="E288"/>
  <c r="I288"/>
  <c r="Z311"/>
  <c r="W311"/>
  <c r="Y335"/>
  <c r="AB382"/>
  <c r="I380"/>
  <c r="M380"/>
  <c r="Q380"/>
  <c r="T402"/>
  <c r="Z265"/>
  <c r="M423"/>
  <c r="AB423"/>
  <c r="H446"/>
  <c r="U556"/>
  <c r="K619"/>
  <c r="W619"/>
  <c r="AB619"/>
  <c r="M619"/>
  <c r="D641"/>
  <c r="L641"/>
  <c r="T641"/>
  <c r="AA641"/>
  <c r="L661"/>
  <c r="D681"/>
  <c r="U701"/>
  <c r="AB701"/>
  <c r="X423"/>
  <c r="I959"/>
  <c r="S1070"/>
  <c r="AB1070"/>
  <c r="M1117"/>
  <c r="AB1121"/>
  <c r="H227" i="3"/>
  <c r="Z1117" i="2"/>
  <c r="H1141"/>
  <c r="T1141"/>
  <c r="F1163"/>
  <c r="I1228"/>
  <c r="D1250"/>
  <c r="H1250"/>
  <c r="L1250"/>
  <c r="K1272"/>
  <c r="O1272"/>
  <c r="N1294"/>
  <c r="AB1294"/>
  <c r="L1316"/>
  <c r="O1316"/>
  <c r="AD1472"/>
  <c r="X1360"/>
  <c r="F1383"/>
  <c r="J1383"/>
  <c r="N1383"/>
  <c r="R1383"/>
  <c r="V1383"/>
  <c r="Z1383"/>
  <c r="E1407"/>
  <c r="I1407"/>
  <c r="M1407"/>
  <c r="Q1407"/>
  <c r="U1407"/>
  <c r="Y1407"/>
  <c r="X1452"/>
  <c r="AB1462"/>
  <c r="Z11" i="4"/>
  <c r="AD1167" i="2"/>
  <c r="AB269"/>
  <c r="AB681"/>
  <c r="AD550"/>
  <c r="G202"/>
  <c r="K202"/>
  <c r="Q222"/>
  <c r="Z244"/>
  <c r="L288"/>
  <c r="G288"/>
  <c r="K335"/>
  <c r="O335"/>
  <c r="W335"/>
  <c r="AA335"/>
  <c r="F402"/>
  <c r="V402"/>
  <c r="AD553"/>
  <c r="L467"/>
  <c r="AD696"/>
  <c r="Z661"/>
  <c r="AB661"/>
  <c r="K701"/>
  <c r="O701"/>
  <c r="Z1049"/>
  <c r="Q1094"/>
  <c r="U1094"/>
  <c r="L1163"/>
  <c r="E1184"/>
  <c r="I1184"/>
  <c r="M1184"/>
  <c r="K1250"/>
  <c r="N1250"/>
  <c r="J1272"/>
  <c r="G1294"/>
  <c r="W1294"/>
  <c r="D1294"/>
  <c r="T1294"/>
  <c r="G1316"/>
  <c r="K1316"/>
  <c r="AB1387"/>
  <c r="H1383"/>
  <c r="L1383"/>
  <c r="T1383"/>
  <c r="H163" i="3"/>
  <c r="AB267" i="2"/>
  <c r="O467"/>
  <c r="AB467"/>
  <c r="AD549"/>
  <c r="D489"/>
  <c r="AB538"/>
  <c r="I111" i="3"/>
  <c r="I106"/>
  <c r="K577" i="2"/>
  <c r="AB577"/>
  <c r="O599"/>
  <c r="W599"/>
  <c r="K722"/>
  <c r="AB1196"/>
  <c r="R1228"/>
  <c r="P1316"/>
  <c r="J98"/>
  <c r="AD235"/>
  <c r="K89" i="3"/>
  <c r="Q8" i="4"/>
  <c r="Y1228" i="2"/>
  <c r="J1250"/>
  <c r="K110" i="3"/>
  <c r="AM11" i="1"/>
  <c r="K195" i="3"/>
  <c r="AN14" i="1" s="1"/>
  <c r="AB204" i="2"/>
  <c r="F202"/>
  <c r="G222" i="3"/>
  <c r="AB892" i="2"/>
  <c r="G190" i="3"/>
  <c r="AB641" i="2"/>
  <c r="P77"/>
  <c r="X77"/>
  <c r="S402"/>
  <c r="Y446"/>
  <c r="AB446"/>
  <c r="AB450"/>
  <c r="V489"/>
  <c r="AB645"/>
  <c r="G141" i="3"/>
  <c r="G136" s="1"/>
  <c r="D112"/>
  <c r="K112"/>
  <c r="AP11" i="1" s="1"/>
  <c r="AD561" i="2"/>
  <c r="E489"/>
  <c r="AB491"/>
  <c r="F96" i="3"/>
  <c r="F93" s="1"/>
  <c r="AB457" i="2"/>
  <c r="F124" i="3"/>
  <c r="AD693" i="2"/>
  <c r="AD692"/>
  <c r="F137" i="3"/>
  <c r="AD702" i="2"/>
  <c r="AB959"/>
  <c r="AA77"/>
  <c r="AD234"/>
  <c r="AD233"/>
  <c r="D222"/>
  <c r="AA265"/>
  <c r="AB108"/>
  <c r="AD236"/>
  <c r="E81" i="3"/>
  <c r="E77" s="1"/>
  <c r="AD405" i="2"/>
  <c r="AB1026"/>
  <c r="AD1005"/>
  <c r="J77" i="3"/>
  <c r="D77"/>
  <c r="I222"/>
  <c r="AB981" i="2"/>
  <c r="AD705"/>
  <c r="AD701"/>
  <c r="AB871"/>
  <c r="AB265"/>
  <c r="O35"/>
  <c r="S35"/>
  <c r="H56"/>
  <c r="L56"/>
  <c r="J56"/>
  <c r="H77"/>
  <c r="D202"/>
  <c r="AB206"/>
  <c r="M202"/>
  <c r="O222"/>
  <c r="G222"/>
  <c r="X222"/>
  <c r="T118"/>
  <c r="H288"/>
  <c r="AB288"/>
  <c r="T288"/>
  <c r="AD407"/>
  <c r="M311"/>
  <c r="AB324"/>
  <c r="AB337"/>
  <c r="H335"/>
  <c r="L335"/>
  <c r="T335"/>
  <c r="X335"/>
  <c r="AB339"/>
  <c r="W358"/>
  <c r="AB362"/>
  <c r="AB370"/>
  <c r="I512"/>
  <c r="H534"/>
  <c r="N556"/>
  <c r="AB556"/>
  <c r="AB560"/>
  <c r="J111" i="3"/>
  <c r="J106" s="1"/>
  <c r="AB141" i="2"/>
  <c r="D139"/>
  <c r="I10" i="1"/>
  <c r="N10" s="1"/>
  <c r="D222" i="3"/>
  <c r="AB335" i="2"/>
  <c r="AB1003"/>
  <c r="AD853"/>
  <c r="AD1007"/>
  <c r="AB913"/>
  <c r="AB936"/>
  <c r="AB829"/>
  <c r="AB851"/>
  <c r="I163" i="3"/>
  <c r="AB358" i="2"/>
  <c r="V35"/>
  <c r="AB65"/>
  <c r="N98"/>
  <c r="Z98"/>
  <c r="P139"/>
  <c r="O160"/>
  <c r="AA160"/>
  <c r="E180"/>
  <c r="N180"/>
  <c r="P180"/>
  <c r="AB212"/>
  <c r="AD249"/>
  <c r="AB651"/>
  <c r="AB789"/>
  <c r="AB671"/>
  <c r="L15"/>
  <c r="F35"/>
  <c r="W35"/>
  <c r="AB58"/>
  <c r="V56"/>
  <c r="G56"/>
  <c r="S98"/>
  <c r="W98"/>
  <c r="AA98"/>
  <c r="X160"/>
  <c r="S180"/>
  <c r="AA180"/>
  <c r="Z202"/>
  <c r="V222"/>
  <c r="Z222"/>
  <c r="AA222"/>
  <c r="K244"/>
  <c r="O244"/>
  <c r="Y244"/>
  <c r="O118"/>
  <c r="T489"/>
  <c r="AB489"/>
  <c r="G1117"/>
  <c r="J1117"/>
  <c r="P1163"/>
  <c r="J1184"/>
  <c r="N1184"/>
  <c r="L1228"/>
  <c r="S1228"/>
  <c r="M1228"/>
  <c r="P1250"/>
  <c r="T1250"/>
  <c r="W1250"/>
  <c r="Y1250"/>
  <c r="G1272"/>
  <c r="S1272"/>
  <c r="W1272"/>
  <c r="W1316"/>
  <c r="AD1467"/>
  <c r="AD1463"/>
  <c r="G1337"/>
  <c r="K1337"/>
  <c r="O1337"/>
  <c r="S1337"/>
  <c r="W1337"/>
  <c r="AA1337"/>
  <c r="G1360"/>
  <c r="K1360"/>
  <c r="O1360"/>
  <c r="S1360"/>
  <c r="W1360"/>
  <c r="AA1360"/>
  <c r="G1407"/>
  <c r="K1407"/>
  <c r="O1407"/>
  <c r="S1407"/>
  <c r="W1407"/>
  <c r="AA1407"/>
  <c r="J1407"/>
  <c r="R1407"/>
  <c r="Z1407"/>
  <c r="F1430"/>
  <c r="J1430"/>
  <c r="N1430"/>
  <c r="R1430"/>
  <c r="V1430"/>
  <c r="Z1430"/>
  <c r="G1452"/>
  <c r="K1452"/>
  <c r="O1452"/>
  <c r="S1452"/>
  <c r="W1452"/>
  <c r="AA1452"/>
  <c r="Q118"/>
  <c r="AB129"/>
  <c r="G380"/>
  <c r="K380"/>
  <c r="AB404"/>
  <c r="P402"/>
  <c r="AB402"/>
  <c r="X402"/>
  <c r="V722"/>
  <c r="K1049"/>
  <c r="AB1049"/>
  <c r="W1141"/>
  <c r="AB1141"/>
  <c r="R1163"/>
  <c r="AD1307"/>
  <c r="W1184"/>
  <c r="H1184"/>
  <c r="P1184"/>
  <c r="U1228"/>
  <c r="S1250"/>
  <c r="Z1250"/>
  <c r="AB1261"/>
  <c r="S1316"/>
  <c r="AB1320"/>
  <c r="E1337"/>
  <c r="I1337"/>
  <c r="M1337"/>
  <c r="Q1337"/>
  <c r="U1337"/>
  <c r="Y1337"/>
  <c r="AB1434"/>
  <c r="L1430"/>
  <c r="T1430"/>
  <c r="AB1072"/>
  <c r="F225" i="3"/>
  <c r="F222"/>
  <c r="H1316" i="2"/>
  <c r="L1360"/>
  <c r="T1360"/>
  <c r="AB1456"/>
  <c r="L1452"/>
  <c r="T1452"/>
  <c r="E1094"/>
  <c r="AB1094"/>
  <c r="L1094"/>
  <c r="U1117"/>
  <c r="R1250"/>
  <c r="D163" i="3"/>
  <c r="K168"/>
  <c r="AN13" i="1"/>
  <c r="G163" i="3"/>
  <c r="E190"/>
  <c r="K193"/>
  <c r="F163"/>
  <c r="K166"/>
  <c r="E136"/>
  <c r="K141"/>
  <c r="AN12" i="1"/>
  <c r="K139" i="3"/>
  <c r="H136"/>
  <c r="K177"/>
  <c r="O11" i="1"/>
  <c r="AG12"/>
  <c r="J222" i="3"/>
  <c r="AB512" i="2"/>
  <c r="P15"/>
  <c r="AB81"/>
  <c r="Y98"/>
  <c r="AB184"/>
  <c r="AD248"/>
  <c r="S244"/>
  <c r="AB37"/>
  <c r="D35"/>
  <c r="D74" i="3"/>
  <c r="K74"/>
  <c r="D8" i="4" s="1"/>
  <c r="D48" s="1"/>
  <c r="AD399" i="2"/>
  <c r="AB315"/>
  <c r="F311"/>
  <c r="AB311"/>
  <c r="AD1165"/>
  <c r="AD1163"/>
  <c r="K225" i="3"/>
  <c r="AB534" i="2"/>
  <c r="K226" i="3"/>
  <c r="F77" i="2"/>
  <c r="AB77"/>
  <c r="AB79"/>
  <c r="F180"/>
  <c r="AB182"/>
  <c r="AD400"/>
  <c r="AB60"/>
  <c r="AB162"/>
  <c r="K150" i="3"/>
  <c r="AB745" i="2"/>
  <c r="AD855"/>
  <c r="AD851"/>
  <c r="AB56"/>
  <c r="AB46"/>
  <c r="AD237"/>
  <c r="D118"/>
  <c r="AB118"/>
  <c r="AB1129"/>
  <c r="L1184"/>
  <c r="Y1184"/>
  <c r="AD1466"/>
  <c r="AD1471"/>
  <c r="AB1341"/>
  <c r="AD1479"/>
  <c r="AB1362"/>
  <c r="AB1385"/>
  <c r="AB1432"/>
  <c r="AB1442"/>
  <c r="AB1454"/>
  <c r="AB1478"/>
  <c r="J279" i="3"/>
  <c r="K279" s="1"/>
  <c r="AB1207" i="2"/>
  <c r="K1184"/>
  <c r="O1184"/>
  <c r="AD1321"/>
  <c r="E1316"/>
  <c r="AD1465"/>
  <c r="AB1339"/>
  <c r="AB1349"/>
  <c r="D1360"/>
  <c r="AB1370"/>
  <c r="D1383"/>
  <c r="AB1383"/>
  <c r="AB1396"/>
  <c r="AB1411"/>
  <c r="AB1418"/>
  <c r="D1430"/>
  <c r="AB1430"/>
  <c r="D1452"/>
  <c r="AB1476"/>
  <c r="J277" i="3"/>
  <c r="AD1464" i="2"/>
  <c r="AD1475"/>
  <c r="AD1481"/>
  <c r="AB1409"/>
  <c r="AB1474"/>
  <c r="AB1228"/>
  <c r="AB1211"/>
  <c r="AD1320"/>
  <c r="AB1209"/>
  <c r="AD1305"/>
  <c r="AB1452"/>
  <c r="D1337"/>
  <c r="AB1326"/>
  <c r="D1407"/>
  <c r="J9" i="1"/>
  <c r="N9"/>
  <c r="AD1318" i="2"/>
  <c r="AD1316"/>
  <c r="E251" i="3"/>
  <c r="E248" s="1"/>
  <c r="AD546" i="2"/>
  <c r="C69" i="1"/>
  <c r="AB1272" i="2"/>
  <c r="AB1117"/>
  <c r="AB160"/>
  <c r="AD404"/>
  <c r="AB1337"/>
  <c r="AB1360"/>
  <c r="AB1316"/>
  <c r="AB1184"/>
  <c r="AB180"/>
  <c r="AB244"/>
  <c r="AB722"/>
  <c r="AB1407"/>
  <c r="AB1163"/>
  <c r="AD1003"/>
  <c r="AB139"/>
  <c r="K96" i="3"/>
  <c r="K93"/>
  <c r="AB380" i="2"/>
  <c r="AB1250"/>
  <c r="E111" i="3"/>
  <c r="AD560" i="2"/>
  <c r="AB202"/>
  <c r="F121" i="3"/>
  <c r="K124"/>
  <c r="AB222" i="2"/>
  <c r="D106" i="3"/>
  <c r="G109"/>
  <c r="AD558" i="2"/>
  <c r="AL13" i="1"/>
  <c r="AD1478" i="2"/>
  <c r="AD406"/>
  <c r="AD402"/>
  <c r="F82" i="3"/>
  <c r="AL14" i="1"/>
  <c r="K137" i="3"/>
  <c r="AL12" i="1"/>
  <c r="K251" i="3"/>
  <c r="K249"/>
  <c r="G106"/>
  <c r="I12" i="1"/>
  <c r="C71" s="1"/>
  <c r="E106" i="3"/>
  <c r="K111"/>
  <c r="AN11" i="1"/>
  <c r="AD556" i="2"/>
  <c r="K82" i="3"/>
  <c r="AN10" i="1"/>
  <c r="N12"/>
  <c r="G31"/>
  <c r="C94"/>
  <c r="C102"/>
  <c r="C97"/>
  <c r="C86"/>
  <c r="Y60"/>
  <c r="C79"/>
  <c r="G20"/>
  <c r="G24"/>
  <c r="C83"/>
  <c r="C87"/>
  <c r="G28"/>
  <c r="G60"/>
  <c r="C61"/>
  <c r="C62"/>
  <c r="AH12"/>
  <c r="AI12" s="1"/>
  <c r="E71" s="1"/>
  <c r="G18"/>
  <c r="G22"/>
  <c r="C81"/>
  <c r="C85"/>
  <c r="G26"/>
  <c r="C89"/>
  <c r="G30"/>
  <c r="C93"/>
  <c r="G34"/>
  <c r="S14"/>
  <c r="G44"/>
  <c r="C103"/>
  <c r="R11"/>
  <c r="Q60"/>
  <c r="Q61" s="1"/>
  <c r="D67"/>
  <c r="N8"/>
  <c r="C67"/>
  <c r="G42"/>
  <c r="C101"/>
  <c r="G46"/>
  <c r="C105"/>
  <c r="C68"/>
  <c r="G9"/>
  <c r="AF9"/>
  <c r="AH9"/>
  <c r="AI9" s="1"/>
  <c r="E68" s="1"/>
  <c r="C53"/>
  <c r="H53"/>
  <c r="G13"/>
  <c r="AH13"/>
  <c r="AI13" s="1"/>
  <c r="E72" s="1"/>
  <c r="C91"/>
  <c r="H49"/>
  <c r="S9"/>
  <c r="AX60"/>
  <c r="AF8"/>
  <c r="C99"/>
  <c r="L11"/>
  <c r="AR60"/>
  <c r="AH8"/>
  <c r="AI8"/>
  <c r="E67" s="1"/>
  <c r="AF10"/>
  <c r="G47"/>
  <c r="C82"/>
  <c r="G33"/>
  <c r="C84"/>
  <c r="G53"/>
  <c r="H8"/>
  <c r="AF53"/>
  <c r="F68"/>
  <c r="AF4"/>
  <c r="K60"/>
  <c r="K62"/>
  <c r="E61"/>
  <c r="G62"/>
  <c r="AD98" i="2"/>
  <c r="AD89"/>
  <c r="R12" i="1"/>
  <c r="K121" i="3"/>
  <c r="AP13" i="1"/>
  <c r="AK13" s="1"/>
  <c r="K164" i="3"/>
  <c r="I11" i="1"/>
  <c r="AL18"/>
  <c r="AK18" s="1"/>
  <c r="D68"/>
  <c r="K61"/>
  <c r="C114"/>
  <c r="D114" s="1"/>
  <c r="D71"/>
  <c r="D70"/>
  <c r="J12"/>
  <c r="K109" i="3"/>
  <c r="AL17" i="1"/>
  <c r="H9"/>
  <c r="J10"/>
  <c r="D69"/>
  <c r="AL11"/>
  <c r="K107" i="3"/>
  <c r="J11" i="1"/>
  <c r="C70"/>
  <c r="N11"/>
  <c r="H12"/>
  <c r="F61"/>
  <c r="D61"/>
  <c r="G61"/>
  <c r="J274" i="3"/>
  <c r="K277"/>
  <c r="AD1476" i="2"/>
  <c r="AD1474"/>
  <c r="AB1541"/>
  <c r="AB1518"/>
  <c r="AD1636"/>
  <c r="AD1622"/>
  <c r="AD1621"/>
  <c r="AB1520"/>
  <c r="AB1543"/>
  <c r="AB1590"/>
  <c r="AB1612"/>
  <c r="AD1634"/>
  <c r="AD1632"/>
  <c r="AL19" i="1"/>
  <c r="AN19" l="1"/>
  <c r="AK19" s="1"/>
  <c r="K275" i="3"/>
  <c r="K57" i="4"/>
  <c r="K56"/>
  <c r="N13" i="1"/>
  <c r="H13" s="1"/>
  <c r="D73"/>
  <c r="C72"/>
  <c r="D75"/>
  <c r="D74"/>
  <c r="J13"/>
  <c r="D72"/>
  <c r="I53"/>
  <c r="J53" s="1"/>
  <c r="AQ10"/>
  <c r="BB60"/>
  <c r="BB61" s="1"/>
  <c r="F77" i="3"/>
  <c r="K80"/>
  <c r="H11" i="1"/>
  <c r="P60"/>
  <c r="J60"/>
  <c r="L13"/>
  <c r="K207" i="3"/>
  <c r="R17" i="1"/>
  <c r="R60" s="1"/>
  <c r="K222" i="3"/>
  <c r="H10" i="1"/>
  <c r="N18"/>
  <c r="H18" s="1"/>
  <c r="C77"/>
  <c r="J18"/>
  <c r="AG17"/>
  <c r="AH17" s="1"/>
  <c r="AI17" s="1"/>
  <c r="E76" s="1"/>
  <c r="Z15" i="4"/>
  <c r="AK11" i="1"/>
  <c r="AP60"/>
  <c r="C73"/>
  <c r="J14"/>
  <c r="N14"/>
  <c r="H14" s="1"/>
  <c r="N19"/>
  <c r="H19" s="1"/>
  <c r="J19"/>
  <c r="C78"/>
  <c r="AY61"/>
  <c r="AN60"/>
  <c r="O60"/>
  <c r="AQ12"/>
  <c r="S60"/>
  <c r="M1027" i="3"/>
  <c r="L60" i="4" s="1"/>
  <c r="AG10" i="1"/>
  <c r="Z8" i="4"/>
  <c r="S17" i="1"/>
  <c r="U60"/>
  <c r="K191" i="3"/>
  <c r="AM14" i="1"/>
  <c r="AK14" s="1"/>
  <c r="L17"/>
  <c r="I17"/>
  <c r="D87" s="1"/>
  <c r="BC60"/>
  <c r="BC61" s="1"/>
  <c r="Z12" i="4"/>
  <c r="K262" i="3"/>
  <c r="AM17" i="1"/>
  <c r="AK17" s="1"/>
  <c r="K81" i="3"/>
  <c r="AM10" i="1" s="1"/>
  <c r="AG19"/>
  <c r="AH19" s="1"/>
  <c r="AI19" s="1"/>
  <c r="E78" s="1"/>
  <c r="F67"/>
  <c r="W61" l="1"/>
  <c r="AB61"/>
  <c r="Y61"/>
  <c r="AA61"/>
  <c r="Z61"/>
  <c r="X61"/>
  <c r="V61"/>
  <c r="R61"/>
  <c r="AE61"/>
  <c r="AD61"/>
  <c r="AC61"/>
  <c r="T61"/>
  <c r="H60"/>
  <c r="L60"/>
  <c r="O61"/>
  <c r="M56"/>
  <c r="AL10"/>
  <c r="K77" i="3"/>
  <c r="AZ61" i="1"/>
  <c r="AT61"/>
  <c r="BA61"/>
  <c r="AU61"/>
  <c r="AX61"/>
  <c r="AS61"/>
  <c r="AV61"/>
  <c r="AR61"/>
  <c r="AW61"/>
  <c r="Z46" i="4"/>
  <c r="D95" i="1"/>
  <c r="D102"/>
  <c r="D103"/>
  <c r="D84"/>
  <c r="D92"/>
  <c r="D90"/>
  <c r="D88"/>
  <c r="N60"/>
  <c r="AQ60"/>
  <c r="D76"/>
  <c r="D85"/>
  <c r="D97"/>
  <c r="D105"/>
  <c r="D100"/>
  <c r="D106"/>
  <c r="D89"/>
  <c r="D96"/>
  <c r="C76"/>
  <c r="N17"/>
  <c r="H17" s="1"/>
  <c r="J17"/>
  <c r="P61"/>
  <c r="C116"/>
  <c r="D116" s="1"/>
  <c r="F71"/>
  <c r="F77"/>
  <c r="F76"/>
  <c r="AG53"/>
  <c r="AH53" s="1"/>
  <c r="AI53" s="1"/>
  <c r="F74"/>
  <c r="F73"/>
  <c r="AH10"/>
  <c r="AI10" s="1"/>
  <c r="E69" s="1"/>
  <c r="F70"/>
  <c r="F72"/>
  <c r="F69"/>
  <c r="AG4"/>
  <c r="AH4" s="1"/>
  <c r="AI4" s="1"/>
  <c r="F75"/>
  <c r="C113"/>
  <c r="D113" s="1"/>
  <c r="J62"/>
  <c r="J61"/>
  <c r="U61"/>
  <c r="D101"/>
  <c r="D98"/>
  <c r="D83"/>
  <c r="D79"/>
  <c r="D99"/>
  <c r="D77"/>
  <c r="D86"/>
  <c r="D81"/>
  <c r="D93"/>
  <c r="AM60"/>
  <c r="F78"/>
  <c r="AF60"/>
  <c r="D80"/>
  <c r="D82"/>
  <c r="D78"/>
  <c r="D104"/>
  <c r="D91"/>
  <c r="I60"/>
  <c r="D94"/>
  <c r="AL60" l="1"/>
  <c r="AK10"/>
  <c r="AK60" s="1"/>
  <c r="S53" i="4" s="1"/>
  <c r="AP58" i="1"/>
  <c r="K52" i="4"/>
  <c r="C112" i="1"/>
  <c r="I61"/>
  <c r="C120"/>
  <c r="I62"/>
  <c r="C115"/>
  <c r="D115" s="1"/>
  <c r="L62"/>
  <c r="AM61"/>
  <c r="AQ61"/>
  <c r="BD61"/>
  <c r="L65"/>
  <c r="N61"/>
  <c r="AF61"/>
  <c r="K53" i="4" l="1"/>
  <c r="L61"/>
  <c r="L52"/>
  <c r="L54" s="1"/>
  <c r="C118" i="1"/>
  <c r="D112"/>
  <c r="D118" s="1"/>
  <c r="AL61"/>
  <c r="S56" i="4"/>
  <c r="S58"/>
  <c r="S59"/>
  <c r="S55"/>
  <c r="AO61" i="1"/>
  <c r="AP61"/>
  <c r="AN61"/>
  <c r="AK61" l="1"/>
</calcChain>
</file>

<file path=xl/comments1.xml><?xml version="1.0" encoding="utf-8"?>
<comments xmlns="http://schemas.openxmlformats.org/spreadsheetml/2006/main">
  <authors>
    <author>guerra</author>
  </authors>
  <commentList>
    <comment ref="C10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Users off Wed. at 4pm.
Accelerator Off Thursday  for Thanksgiving.
Beam re-delivered Fri, noon.</t>
        </r>
      </text>
    </comment>
    <comment ref="BC13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Down, part of AP program</t>
        </r>
      </text>
    </comment>
    <comment ref="C14" authorId="0">
      <text>
        <r>
          <rPr>
            <b/>
            <sz val="10"/>
            <color indexed="81"/>
            <rFont val="Tahoma"/>
            <family val="2"/>
          </rPr>
          <t>guerra:</t>
        </r>
        <r>
          <rPr>
            <sz val="10"/>
            <color indexed="81"/>
            <rFont val="Tahoma"/>
            <family val="2"/>
          </rPr>
          <t xml:space="preserve">
Users off at 6am on 12/21.  AP 6-10pm (16hrs).</t>
        </r>
      </text>
    </comment>
    <comment ref="AE14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Prep for the Holiday down</t>
        </r>
      </text>
    </comment>
    <comment ref="BC14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prep for the Holiday down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guerra:</t>
        </r>
        <r>
          <rPr>
            <sz val="10"/>
            <color indexed="81"/>
            <rFont val="Tahoma"/>
            <family val="2"/>
          </rPr>
          <t xml:space="preserve">
 Owl shift comes in Jan-7 to start the accelerator and deliver beam for AP at 6am.  Beam to users Jan-8, 6am.</t>
        </r>
      </text>
    </comment>
    <comment ref="AE17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Startup safety checks + remote operation delay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guerra:</t>
        </r>
        <r>
          <rPr>
            <sz val="10"/>
            <color indexed="81"/>
            <rFont val="Tahoma"/>
            <family val="2"/>
          </rPr>
          <t xml:space="preserve">
167 hr week, switch to daylight saving time on Sunday, Mar-10.</t>
        </r>
      </text>
    </comment>
  </commentList>
</comments>
</file>

<file path=xl/comments2.xml><?xml version="1.0" encoding="utf-8"?>
<comments xmlns="http://schemas.openxmlformats.org/spreadsheetml/2006/main">
  <authors>
    <author>guerra</author>
  </authors>
  <commentList>
    <comment ref="G18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BL5 faulted 3 times
</t>
        </r>
      </text>
    </comment>
    <comment ref="G19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Linac chiller flow fault</t>
        </r>
      </text>
    </comment>
    <comment ref="H19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ACM tripped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Daily loss limit interlock
</t>
        </r>
      </text>
    </comment>
    <comment ref="E47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Network connection lost.
HPIs trip as a consequence =&gt; no top-off.</t>
        </r>
      </text>
    </comment>
    <comment ref="F47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Power Supply 08G-QD2 output went to zero at 0419; </t>
        </r>
      </text>
    </comment>
    <comment ref="G47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Booster Kicker PLC hang up.</t>
        </r>
      </text>
    </comment>
    <comment ref="J47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BCS daily loss limit interlock
</t>
        </r>
      </text>
    </comment>
    <comment ref="E58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Network connection lost -&gt; HPI faults.</t>
        </r>
      </text>
    </comment>
    <comment ref="E75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Top off interlock, resistance intlk on MS1-BD
</t>
        </r>
      </text>
    </comment>
    <comment ref="F75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LCW temp fluctuations.
Also, added missed fills due to Inj down on AC pwr eventhough SPEAR was down as well.</t>
        </r>
      </text>
    </comment>
    <comment ref="G104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BL1 HPI fault - 1
B140 chiller - 3</t>
        </r>
      </text>
    </comment>
    <comment ref="H104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BTS-B8V PS fault, replaced.</t>
        </r>
      </text>
    </comment>
    <comment ref="I104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Wht Ckt Ground current fault -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PS faulted twice, reset the first, replaced PS the second.</t>
        </r>
      </text>
    </comment>
    <comment ref="G160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ACMs trip</t>
        </r>
      </text>
    </comment>
    <comment ref="H160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Disconnected BSOIC  S10 (not in use but the interlock was still active)</t>
        </r>
      </text>
    </comment>
    <comment ref="I160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BSOIC S24 trip</t>
        </r>
      </text>
    </comment>
    <comment ref="F187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BSOIC S8 ground fault due to water in the power cord
</t>
        </r>
      </text>
    </comment>
    <comment ref="D220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2mA step loss??</t>
        </r>
      </text>
    </comment>
    <comment ref="F220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Tuning for better rate</t>
        </r>
      </text>
    </comment>
    <comment ref="H246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Linac IG trip and PS OFF faults</t>
        </r>
      </text>
    </comment>
    <comment ref="H272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ACMs trip</t>
        </r>
      </text>
    </comment>
    <comment ref="J272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SPEAR1 went off line.  Sys mngr reset from home OK.</t>
        </r>
      </text>
    </comment>
  </commentList>
</comments>
</file>

<file path=xl/comments3.xml><?xml version="1.0" encoding="utf-8"?>
<comments xmlns="http://schemas.openxmlformats.org/spreadsheetml/2006/main">
  <authors>
    <author>guerra</author>
  </authors>
  <commentList>
    <comment ref="L52" authorId="0">
      <text>
        <r>
          <rPr>
            <b/>
            <sz val="10"/>
            <color indexed="81"/>
            <rFont val="Tahoma"/>
            <family val="2"/>
          </rPr>
          <t>guerra:</t>
        </r>
        <r>
          <rPr>
            <sz val="10"/>
            <color indexed="81"/>
            <rFont val="Tahoma"/>
            <family val="2"/>
          </rPr>
          <t xml:space="preserve">
Added downtime due to BLs and AOG to the uptime number</t>
        </r>
      </text>
    </comment>
    <comment ref="K53" authorId="0">
      <text>
        <r>
          <rPr>
            <b/>
            <sz val="10"/>
            <color indexed="81"/>
            <rFont val="Tahoma"/>
            <family val="2"/>
          </rPr>
          <t>guerra:</t>
        </r>
        <r>
          <rPr>
            <sz val="10"/>
            <color indexed="81"/>
            <rFont val="Tahoma"/>
            <family val="2"/>
          </rPr>
          <t xml:space="preserve">
subtracted # of failures during AP because they are counted in the total number of  faults and the uptime does not include AP time</t>
        </r>
      </text>
    </comment>
  </commentList>
</comments>
</file>

<file path=xl/comments4.xml><?xml version="1.0" encoding="utf-8"?>
<comments xmlns="http://schemas.openxmlformats.org/spreadsheetml/2006/main">
  <authors>
    <author>guerra</author>
  </authors>
  <commentList>
    <comment ref="E33" authorId="0">
      <text>
        <r>
          <rPr>
            <b/>
            <sz val="8"/>
            <color indexed="81"/>
            <rFont val="Tahoma"/>
            <family val="2"/>
          </rPr>
          <t xml:space="preserve">guerra:
</t>
        </r>
        <r>
          <rPr>
            <sz val="8"/>
            <color indexed="81"/>
            <rFont val="Tahoma"/>
            <family val="2"/>
          </rPr>
          <t>Linac chiller flow fault</t>
        </r>
      </text>
    </comment>
    <comment ref="V54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ACMs tripped, maybe too much beam going through the chopper</t>
        </r>
      </text>
    </comment>
    <comment ref="Y75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reached daily dose limit of 1000 nC.</t>
        </r>
      </text>
    </comment>
    <comment ref="H85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RF amp dist chassis blew a fuse (new) in the booster.
</t>
        </r>
      </text>
    </comment>
    <comment ref="R116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Operations manager error</t>
        </r>
      </text>
    </comment>
    <comment ref="N137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Network connection lost.
HPIs trip as a consequence =&gt; no top-off.
</t>
        </r>
      </text>
    </comment>
    <comment ref="H155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Reset PS OK
</t>
        </r>
      </text>
    </comment>
    <comment ref="H157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Power Supply 08G-QD2 output went to zero at 0419; </t>
        </r>
      </text>
    </comment>
    <comment ref="J178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Booster Kicker PLC hang up.</t>
        </r>
      </text>
    </comment>
    <comment ref="O197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Ground wire found lose  to one of the PPS  relays</t>
        </r>
      </text>
    </comment>
    <comment ref="D263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Could not turn on the septum without closing beam lines. - </t>
        </r>
      </text>
    </comment>
    <comment ref="M263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K2 and K3 off due to LCW temp variations
</t>
        </r>
      </text>
    </comment>
    <comment ref="W263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06G-QF1  resistance monitor fault   Reset OK</t>
        </r>
      </text>
    </comment>
    <comment ref="L286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Top-off interlock fault.</t>
        </r>
      </text>
    </comment>
    <comment ref="D309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LCW temp fluctuations
</t>
        </r>
      </text>
    </comment>
    <comment ref="Q356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Fill rate too low
</t>
        </r>
      </text>
    </comment>
    <comment ref="R356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Fill rate too low
</t>
        </r>
      </text>
    </comment>
    <comment ref="F487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BL1 HPI fault
</t>
        </r>
      </text>
    </comment>
    <comment ref="Q487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Chiller behind B140 off caused MS2-QFC resistance interlock</t>
        </r>
      </text>
    </comment>
    <comment ref="S510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BTS B8V fault, reset OK.</t>
        </r>
      </text>
    </comment>
    <comment ref="T510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BTS-B8V fault, replaced PS
</t>
        </r>
      </text>
    </comment>
    <comment ref="S521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BTS-B8V fault, reset OK</t>
        </r>
      </text>
    </comment>
    <comment ref="T521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BTS-B8V fault, replaced PS</t>
        </r>
      </text>
    </comment>
    <comment ref="G532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Wht Ckt acting up - Gnd current faults</t>
        </r>
      </text>
    </comment>
    <comment ref="I532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Wht Ckt short</t>
        </r>
      </text>
    </comment>
    <comment ref="L553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Power Glitch, RF plus 33 other supplies tripped.</t>
        </r>
      </text>
    </comment>
    <comment ref="G554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Tuning, tripped BSOIC S24
</t>
        </r>
      </text>
    </comment>
    <comment ref="N554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Tuning
</t>
        </r>
      </text>
    </comment>
    <comment ref="X554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tuning
</t>
        </r>
      </text>
    </comment>
    <comment ref="D575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Small 3mA step loss triggered BSOIC intlk, missed one fill</t>
        </r>
      </text>
    </comment>
    <comment ref="N575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Booster access to investigate rain water in the cable trench by the West entry</t>
        </r>
      </text>
    </comment>
    <comment ref="H597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tuning</t>
        </r>
      </text>
    </comment>
    <comment ref="N617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Booster access to look at possible rain water leak
No problems found</t>
        </r>
      </text>
    </comment>
    <comment ref="W639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BTS ACMs trip</t>
        </r>
      </text>
    </comment>
    <comment ref="K766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Linac vacuum trip.</t>
        </r>
      </text>
    </comment>
    <comment ref="H787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ACMs trip</t>
        </r>
      </text>
    </comment>
    <comment ref="V787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ACM trips</t>
        </r>
      </text>
    </comment>
    <comment ref="N807" authorId="0">
      <text>
        <r>
          <rPr>
            <b/>
            <sz val="8"/>
            <color indexed="81"/>
            <rFont val="Tahoma"/>
            <family val="2"/>
          </rPr>
          <t>guerra:</t>
        </r>
        <r>
          <rPr>
            <sz val="8"/>
            <color indexed="81"/>
            <rFont val="Tahoma"/>
            <family val="2"/>
          </rPr>
          <t xml:space="preserve">
Disconnected BSOIC S10 (not in use but the interlock was still active)</t>
        </r>
      </text>
    </comment>
    <comment ref="R827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BSOIC S24 fault </t>
        </r>
      </text>
    </comment>
    <comment ref="N911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BSOIC S8 ground fault.  Water in the power cord.</t>
        </r>
      </text>
    </comment>
    <comment ref="V934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Tuning</t>
        </r>
      </text>
    </comment>
    <comment ref="Z952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Sched off at 10pm
</t>
        </r>
      </text>
    </comment>
    <comment ref="Y1024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Small step loss tripped BSOIC
</t>
        </r>
      </text>
    </comment>
    <comment ref="P1068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Tuning
</t>
        </r>
      </text>
    </comment>
    <comment ref="Z1428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ACMs trip</t>
        </r>
      </text>
    </comment>
    <comment ref="D1472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SPEAR1 off line - Syst mngr reset it from home.</t>
        </r>
      </text>
    </comment>
    <comment ref="D1481" authorId="0">
      <text>
        <r>
          <rPr>
            <b/>
            <sz val="8"/>
            <color indexed="81"/>
            <rFont val="Tahoma"/>
          </rPr>
          <t>guerra:</t>
        </r>
        <r>
          <rPr>
            <sz val="8"/>
            <color indexed="81"/>
            <rFont val="Tahoma"/>
          </rPr>
          <t xml:space="preserve">
SPEAR1 off line</t>
        </r>
      </text>
    </comment>
  </commentList>
</comments>
</file>

<file path=xl/sharedStrings.xml><?xml version="1.0" encoding="utf-8"?>
<sst xmlns="http://schemas.openxmlformats.org/spreadsheetml/2006/main" count="3732" uniqueCount="316">
  <si>
    <t>Week of:</t>
  </si>
  <si>
    <t>Scheduled Hours</t>
  </si>
  <si>
    <t>Uptime Hours</t>
  </si>
  <si>
    <t>SPEAR</t>
  </si>
  <si>
    <t>INJECTOR</t>
  </si>
  <si>
    <t>Users</t>
  </si>
  <si>
    <t>AP</t>
  </si>
  <si>
    <t>Maint</t>
  </si>
  <si>
    <t>Inj</t>
  </si>
  <si>
    <t>Total</t>
  </si>
  <si>
    <t>check</t>
  </si>
  <si>
    <t xml:space="preserve"> %</t>
  </si>
  <si>
    <t>%</t>
  </si>
  <si>
    <t>Total Up</t>
  </si>
  <si>
    <t>Tune</t>
  </si>
  <si>
    <t>I-Wait</t>
  </si>
  <si>
    <t>Down</t>
  </si>
  <si>
    <t>PS</t>
  </si>
  <si>
    <t>BL</t>
  </si>
  <si>
    <t>I&amp;C</t>
  </si>
  <si>
    <t>RF</t>
  </si>
  <si>
    <t>VAC</t>
  </si>
  <si>
    <t>LCW</t>
  </si>
  <si>
    <t>BCS</t>
  </si>
  <si>
    <t>OTHER</t>
  </si>
  <si>
    <t>UP</t>
  </si>
  <si>
    <t>TUNE</t>
  </si>
  <si>
    <t>CONS</t>
  </si>
  <si>
    <t>MAINT</t>
  </si>
  <si>
    <t>Check</t>
  </si>
  <si>
    <t>Mods</t>
  </si>
  <si>
    <t>Kickers</t>
  </si>
  <si>
    <t>Comments:</t>
  </si>
  <si>
    <t>SPEAR totals</t>
  </si>
  <si>
    <t>SPEAR  Down per category</t>
  </si>
  <si>
    <t>Injector Down per category</t>
  </si>
  <si>
    <t>Hrs</t>
  </si>
  <si>
    <t>Shifts</t>
  </si>
  <si>
    <t>Date</t>
  </si>
  <si>
    <t>Ave</t>
  </si>
  <si>
    <t>Acc Phy</t>
  </si>
  <si>
    <t>Injection</t>
  </si>
  <si>
    <t>Comp</t>
  </si>
  <si>
    <t>Power</t>
  </si>
  <si>
    <t>PPS/MPS</t>
  </si>
  <si>
    <t>Other</t>
  </si>
  <si>
    <t>Quarterly Statistics</t>
  </si>
  <si>
    <t>Injector</t>
  </si>
  <si>
    <t>Run  total</t>
  </si>
  <si>
    <t>(Injector total hours may be slightly higher than SPEAR's because it comes up first after a downtime.)</t>
  </si>
  <si>
    <t>Access/Other</t>
  </si>
  <si>
    <t>Operator</t>
  </si>
  <si>
    <t>Scheduled User</t>
  </si>
  <si>
    <t>Hour</t>
  </si>
  <si>
    <t>Up</t>
  </si>
  <si>
    <t>Inj/tune</t>
  </si>
  <si>
    <t>Wait on Inj</t>
  </si>
  <si>
    <t>total</t>
  </si>
  <si>
    <t>Wednesday</t>
  </si>
  <si>
    <t>Thursday</t>
  </si>
  <si>
    <t>Friday</t>
  </si>
  <si>
    <t>Saturday</t>
  </si>
  <si>
    <t>Sunday</t>
  </si>
  <si>
    <t>Mon</t>
  </si>
  <si>
    <t>Tue</t>
  </si>
  <si>
    <t>Wed</t>
  </si>
  <si>
    <t>Thu</t>
  </si>
  <si>
    <t>Fri</t>
  </si>
  <si>
    <t>Sat</t>
  </si>
  <si>
    <t>Sun</t>
  </si>
  <si>
    <t>SUM</t>
  </si>
  <si>
    <t>Injection/Tuning</t>
  </si>
  <si>
    <t>Waiting on Injector</t>
  </si>
  <si>
    <t>Down (list causes)</t>
  </si>
  <si>
    <t>Conservation Mode</t>
  </si>
  <si>
    <t>AP-BL</t>
  </si>
  <si>
    <t>BL-M-AP</t>
  </si>
  <si>
    <t>BL-AP</t>
  </si>
  <si>
    <t>No</t>
  </si>
  <si>
    <t xml:space="preserve"> </t>
  </si>
  <si>
    <t>Holiday Week - Accelerator Off</t>
  </si>
  <si>
    <t xml:space="preserve">SPEAR Weekly Time Record </t>
  </si>
  <si>
    <t>Off</t>
  </si>
  <si>
    <t>MTBF = uptime/#faults</t>
  </si>
  <si>
    <t>Mean Time Between Failures</t>
  </si>
  <si>
    <t>Linac</t>
  </si>
  <si>
    <t>Booster</t>
  </si>
  <si>
    <t>BLs</t>
  </si>
  <si>
    <t>week of</t>
  </si>
  <si>
    <t>time</t>
  </si>
  <si>
    <t>User Uptime</t>
  </si>
  <si>
    <t>Faults</t>
  </si>
  <si>
    <t>AOG</t>
  </si>
  <si>
    <t xml:space="preserve">time </t>
  </si>
  <si>
    <t>Time</t>
  </si>
  <si>
    <t>SSRL User Run Charts</t>
  </si>
  <si>
    <t>Note: Scheduled maint and accesses to perform maint or upgrades are not included as faults</t>
  </si>
  <si>
    <t>Note-1</t>
  </si>
  <si>
    <t>Downtime due to BL and AOG time added to uptime</t>
  </si>
  <si>
    <t xml:space="preserve">Note-1: </t>
  </si>
  <si>
    <t>MTBF Injector</t>
  </si>
  <si>
    <t>MTBF Linac</t>
  </si>
  <si>
    <t>MTBF Booster</t>
  </si>
  <si>
    <t>Due to acc only</t>
  </si>
  <si>
    <t>Missed Fills</t>
  </si>
  <si>
    <t>UP- Tuning/AP</t>
  </si>
  <si>
    <t>Auto Fill</t>
  </si>
  <si>
    <t>Up for Auto Fill</t>
  </si>
  <si>
    <t>Missed fills</t>
  </si>
  <si>
    <t>missed fills</t>
  </si>
  <si>
    <t>Auto-Fill</t>
  </si>
  <si>
    <t>Missed Auto Fills</t>
  </si>
  <si>
    <t>Number of faults</t>
  </si>
  <si>
    <t>Number of Faults</t>
  </si>
  <si>
    <t>Sched Maint</t>
  </si>
  <si>
    <t>B-M-A</t>
  </si>
  <si>
    <t>Missed fills to date</t>
  </si>
  <si>
    <t>Mean Time Between Missed Fills</t>
  </si>
  <si>
    <t>Number of Missed Fills</t>
  </si>
  <si>
    <t>hrs</t>
  </si>
  <si>
    <t>Linac/LTB</t>
  </si>
  <si>
    <t>Booster/BTS</t>
  </si>
  <si>
    <t>B-M-AP</t>
  </si>
  <si>
    <t xml:space="preserve">  </t>
  </si>
  <si>
    <t>Power dip</t>
  </si>
  <si>
    <t>Injector uptime includes: Up, Tune, and Conservation</t>
  </si>
  <si>
    <t>Injector uptime</t>
  </si>
  <si>
    <t>Access/other</t>
  </si>
  <si>
    <t>wk</t>
  </si>
  <si>
    <t>total uptime hrs =</t>
  </si>
  <si>
    <t>Total hrs to date</t>
  </si>
  <si>
    <t>BL9 work on leak</t>
  </si>
  <si>
    <t>Down while SPEAR in Access</t>
  </si>
  <si>
    <t>K3 Kly Temp Fault - Reset OK</t>
  </si>
  <si>
    <t>Cav-D Vac and Power</t>
  </si>
  <si>
    <t>LCW - 18G-WFS4 Fault</t>
  </si>
  <si>
    <t>PR2 camera - tied to W/C</t>
  </si>
  <si>
    <t>Boo Cav temp meter</t>
  </si>
  <si>
    <t>RF ABC&amp;D Fault</t>
  </si>
  <si>
    <t>Power Dips</t>
  </si>
  <si>
    <t>Cav-D Fault</t>
  </si>
  <si>
    <t>Gun feedback regulation</t>
  </si>
  <si>
    <t>Scheduled maintenance</t>
  </si>
  <si>
    <t>Firewall problem</t>
  </si>
  <si>
    <t>RF Reflected Pwr</t>
  </si>
  <si>
    <t>Maintenance</t>
  </si>
  <si>
    <t>MTBR = (total down ) / #faults</t>
  </si>
  <si>
    <t>Wht Ckt feedback stalled</t>
  </si>
  <si>
    <t xml:space="preserve">Bend R interlock </t>
  </si>
  <si>
    <t>Power Dip</t>
  </si>
  <si>
    <t>SLM-IV1 logic fault</t>
  </si>
  <si>
    <t>B-AP</t>
  </si>
  <si>
    <t>Booster Access  10-IP1 cable</t>
  </si>
  <si>
    <t>Access for BL13 encoders</t>
  </si>
  <si>
    <t>Network down - Connie's fault</t>
  </si>
  <si>
    <t>BSOIC S1 Fault</t>
  </si>
  <si>
    <t>Power Outage</t>
  </si>
  <si>
    <t>recovery</t>
  </si>
  <si>
    <t>Recovery</t>
  </si>
  <si>
    <t>RF off due to AC pwr fluctuations</t>
  </si>
  <si>
    <t>BL12-WFS4</t>
  </si>
  <si>
    <t>Maint/PPS Checks</t>
  </si>
  <si>
    <t>BL4ID- WFS2 Fault</t>
  </si>
  <si>
    <t xml:space="preserve">PPS Septum Interlock </t>
  </si>
  <si>
    <t>Boo RF Temp Meter fault</t>
  </si>
  <si>
    <t>BPM oscillator</t>
  </si>
  <si>
    <t>Scheduled to change pattern</t>
  </si>
  <si>
    <t>RF delete/backspace key prob</t>
  </si>
  <si>
    <t>Access to set BL4 Flow switch</t>
  </si>
  <si>
    <t>Sched maint</t>
  </si>
  <si>
    <t>power dip</t>
  </si>
  <si>
    <t>PS - 3G-COR2V no output</t>
  </si>
  <si>
    <t>TOSCI fault</t>
  </si>
  <si>
    <t>BTS IG4 Fault</t>
  </si>
  <si>
    <t>RF Cav-C fault</t>
  </si>
  <si>
    <t>Injector MTBR</t>
  </si>
  <si>
    <t>MTBR (No BLs or AOG)</t>
  </si>
  <si>
    <t>Users MTBF (hrs)</t>
  </si>
  <si>
    <t>MTBR (hrs)</t>
  </si>
  <si>
    <t>Cav-A Vac Fault</t>
  </si>
  <si>
    <t>Bl13 EPU failed- Access</t>
  </si>
  <si>
    <t>MTBF (No BLs or AOG)</t>
  </si>
  <si>
    <t>17S-IG1</t>
  </si>
  <si>
    <t>MPS Fault</t>
  </si>
  <si>
    <t>Dipole fault</t>
  </si>
  <si>
    <t>Access for fast valve repair</t>
  </si>
  <si>
    <t>BL4 HPS fault</t>
  </si>
  <si>
    <t>Dumped  to clean bucket pattern</t>
  </si>
  <si>
    <t>RF Cav-D ref power</t>
  </si>
  <si>
    <t>Bucket switching slowly</t>
  </si>
  <si>
    <t>Dump, chnge to Low Alpha</t>
  </si>
  <si>
    <t>RF Cav-D ref pwr</t>
  </si>
  <si>
    <t>BTS IG4 failed</t>
  </si>
  <si>
    <t>RF Cav-C ref pwr</t>
  </si>
  <si>
    <t>Replace MS1-QFC  controller</t>
  </si>
  <si>
    <t>BL close indication failed</t>
  </si>
  <si>
    <r>
      <t>12G-QF1 faulted</t>
    </r>
    <r>
      <rPr>
        <sz val="11"/>
        <color indexed="8"/>
        <rFont val="Arial"/>
        <family val="2"/>
      </rPr>
      <t xml:space="preserve"> </t>
    </r>
  </si>
  <si>
    <t>BL9 Mirror change work</t>
  </si>
  <si>
    <t>Ch-A dropped Septum Itrlk</t>
  </si>
  <si>
    <t>Breaker trip to main PSs + RF</t>
  </si>
  <si>
    <t>Recovery from trip</t>
  </si>
  <si>
    <t>Septum Itlk from boo breaker trip</t>
  </si>
  <si>
    <t>Access part of AP</t>
  </si>
  <si>
    <t>Missed</t>
  </si>
  <si>
    <t>RF HVPS trip, no reason</t>
  </si>
  <si>
    <t>Vacuum leak near 49 IG1</t>
  </si>
  <si>
    <t>Boo RF thermocouple module</t>
  </si>
  <si>
    <t xml:space="preserve">RF Cav-D </t>
  </si>
  <si>
    <t>Dipole Power Supply fault</t>
  </si>
  <si>
    <t>SSRL 2012 - 2013 Accelerator Statistics</t>
  </si>
  <si>
    <t>PS tripped and reset</t>
  </si>
  <si>
    <t>Linac chiller flow</t>
  </si>
  <si>
    <t>BL 5 PR1</t>
  </si>
  <si>
    <t>09S-CD4 tripped, reset</t>
  </si>
  <si>
    <t>RF amp dist chassis fault</t>
  </si>
  <si>
    <t>Hoover</t>
  </si>
  <si>
    <t>Boussina</t>
  </si>
  <si>
    <t>Haggart</t>
  </si>
  <si>
    <t>Calloway</t>
  </si>
  <si>
    <t>Nguyen</t>
  </si>
  <si>
    <t>Beam line 5 PR1</t>
  </si>
  <si>
    <t>09S-CD</t>
  </si>
  <si>
    <t>RF amp distribution fault</t>
  </si>
  <si>
    <t>SPEAR3 Accelerator Daily Time Accounting</t>
  </si>
  <si>
    <t>Monday</t>
  </si>
  <si>
    <t>PPS fault - RF Ch-A</t>
  </si>
  <si>
    <t xml:space="preserve">Tuesday </t>
  </si>
  <si>
    <t xml:space="preserve">Wednesday </t>
  </si>
  <si>
    <t>08G-QD2 no output</t>
  </si>
  <si>
    <t xml:space="preserve"> Booster kicker PLC </t>
  </si>
  <si>
    <t>09S-CD2 tripping off</t>
  </si>
  <si>
    <t>LCW temp variations</t>
  </si>
  <si>
    <t>Weekly Totals</t>
  </si>
  <si>
    <t xml:space="preserve"> Booster kicker PLC</t>
  </si>
  <si>
    <t>SSRL 2012 - 2013 Run</t>
  </si>
  <si>
    <t>08G-QD2 no output, reset OK</t>
  </si>
  <si>
    <t>LCW - temp fluctuations</t>
  </si>
  <si>
    <t>LCW temp fluctuations</t>
  </si>
  <si>
    <t>Top-off interlock faults on MS1-BD resistance monitor  due to LCW fluctuations, raised trip point by 10mOhm to clear.</t>
  </si>
  <si>
    <t>12KV Power outage</t>
  </si>
  <si>
    <t xml:space="preserve">Short on the 12kV power to sub-507 </t>
  </si>
  <si>
    <t>Recovery ffrom outage</t>
  </si>
  <si>
    <t>12KV power outage</t>
  </si>
  <si>
    <t>Locked down for Holiday</t>
  </si>
  <si>
    <t>12 KV power</t>
  </si>
  <si>
    <t>Off for the Holiday</t>
  </si>
  <si>
    <t xml:space="preserve">Recovery </t>
  </si>
  <si>
    <t>Holiday</t>
  </si>
  <si>
    <t>Set up for Low Alpha late Sunday</t>
  </si>
  <si>
    <t>2012-2013</t>
  </si>
  <si>
    <t>haggart</t>
  </si>
  <si>
    <t>BL/M/AP</t>
  </si>
  <si>
    <t>Chopper HV cable</t>
  </si>
  <si>
    <t>White ckt short, delivered beam throughout</t>
  </si>
  <si>
    <t>missed top-offs due to BTS B8V power supply fault</t>
  </si>
  <si>
    <t>Wht Ckt ground current</t>
  </si>
  <si>
    <t>AC power glitch</t>
  </si>
  <si>
    <t>AC Power glitch</t>
  </si>
  <si>
    <t>BTS-B8V, replaced PS</t>
  </si>
  <si>
    <t>BTS-B8V PS fault</t>
  </si>
  <si>
    <t>Stats 10/1/12-12/31/12</t>
  </si>
  <si>
    <t>Stats 1/1/13-3/31/13</t>
  </si>
  <si>
    <t>Stats 4/1/13-6/30/13</t>
  </si>
  <si>
    <t>Stats 7/1/13-9/30/13</t>
  </si>
  <si>
    <t>The Booster kicker PLC in rack B140-104 hung up, cycled power to reset</t>
  </si>
  <si>
    <t>Booster access to investigate cable trench and rain water leaks</t>
  </si>
  <si>
    <t>Sealed shielding blocks around the area of the West entry as possible</t>
  </si>
  <si>
    <t>SPEAR3 Accelerator Operators</t>
  </si>
  <si>
    <t>Booster access</t>
  </si>
  <si>
    <t>Access to investigate possible water leaks into cable trench</t>
  </si>
  <si>
    <t>PPS int panel fault</t>
  </si>
  <si>
    <t>PPS modulator interface panel would not indicate OFF.  Activated the OFF setich many times to make OK</t>
  </si>
  <si>
    <t>No missed fills</t>
  </si>
  <si>
    <t>No faults</t>
  </si>
  <si>
    <t>top-Off interlock</t>
  </si>
  <si>
    <t>Top-Off intlk prevented BTS stopper from opening.  Did not reset fault before turning off B9V off.</t>
  </si>
  <si>
    <t>Top-Off Intlk</t>
  </si>
  <si>
    <t>Booster Access</t>
  </si>
  <si>
    <t>PPS Mod Int Panel</t>
  </si>
  <si>
    <t xml:space="preserve">Linac 01-IG1 tripped </t>
  </si>
  <si>
    <t xml:space="preserve">01-IG1 tripped </t>
  </si>
  <si>
    <t>ACM trips while not filling</t>
  </si>
  <si>
    <t>BSOIC S8 gnd fault</t>
  </si>
  <si>
    <t>Prep for the Holiday</t>
  </si>
  <si>
    <t>Holiday prep</t>
  </si>
  <si>
    <t>BSOIC S8 ground fault</t>
  </si>
  <si>
    <t>Prep for the Holiday down</t>
  </si>
  <si>
    <t>Prep for the Holidays</t>
  </si>
  <si>
    <t>Frequent fills every 5 min to 450mA.</t>
  </si>
  <si>
    <t>Fills</t>
  </si>
  <si>
    <t>Sched</t>
  </si>
  <si>
    <t>Hoover/Nguyen</t>
  </si>
  <si>
    <t>Calloway/Boussina</t>
  </si>
  <si>
    <t>LCW leak on 5QFC</t>
  </si>
  <si>
    <t>Startup checks</t>
  </si>
  <si>
    <t>2mA step loss????</t>
  </si>
  <si>
    <t>RF Ref Pwr fault</t>
  </si>
  <si>
    <t>Remote operation delay</t>
  </si>
  <si>
    <t>RF ref pwr fault</t>
  </si>
  <si>
    <t>SRO Delay - Could not open the beam lines remotely, took time to go to SPEAR control</t>
  </si>
  <si>
    <t>2012-2013 Run Time Distribution</t>
  </si>
  <si>
    <t>Delivrd</t>
  </si>
  <si>
    <t>BL --&gt;</t>
  </si>
  <si>
    <t>AP --&gt;</t>
  </si>
  <si>
    <t>M--&gt;</t>
  </si>
  <si>
    <t>AP--&gt;</t>
  </si>
  <si>
    <t>Scheduled Maint</t>
  </si>
  <si>
    <t xml:space="preserve">IG PS-2. </t>
  </si>
  <si>
    <t xml:space="preserve">WG02-IG1, WG03-IG1 </t>
  </si>
  <si>
    <t>Ion gauge trips</t>
  </si>
  <si>
    <t>PS off, IG trip upon reset</t>
  </si>
  <si>
    <t>% dlvrd</t>
  </si>
  <si>
    <t>Fills %</t>
  </si>
  <si>
    <t xml:space="preserve">Uptime </t>
  </si>
  <si>
    <t>SPEAR1 off line</t>
  </si>
  <si>
    <t>Thanksgiving Holiday -&gt; 36.6 hr off</t>
  </si>
</sst>
</file>

<file path=xl/styles.xml><?xml version="1.0" encoding="utf-8"?>
<styleSheet xmlns="http://schemas.openxmlformats.org/spreadsheetml/2006/main">
  <numFmts count="7">
    <numFmt numFmtId="164" formatCode="0.0"/>
    <numFmt numFmtId="166" formatCode="0.000"/>
    <numFmt numFmtId="169" formatCode="0.0000"/>
    <numFmt numFmtId="174" formatCode="0.0E+00"/>
    <numFmt numFmtId="183" formatCode="m/d/yy;@"/>
    <numFmt numFmtId="186" formatCode="[$-409]mmm\-yy;@"/>
    <numFmt numFmtId="188" formatCode="m/d/yyyy;@"/>
  </numFmts>
  <fonts count="35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9"/>
      <name val="Geneva"/>
    </font>
    <font>
      <b/>
      <sz val="14"/>
      <name val="Geneva"/>
    </font>
    <font>
      <sz val="10"/>
      <color indexed="8"/>
      <name val="Geneva"/>
    </font>
    <font>
      <sz val="16"/>
      <name val="Geneva"/>
    </font>
    <font>
      <b/>
      <sz val="20"/>
      <name val="Geneva"/>
    </font>
    <font>
      <sz val="10"/>
      <name val="Arial Unicode MS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Geneva"/>
    </font>
    <font>
      <b/>
      <i/>
      <sz val="10"/>
      <color indexed="12"/>
      <name val="Geneva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6"/>
      <name val="Geneva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ourier New"/>
      <family val="3"/>
    </font>
    <font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  <font>
      <b/>
      <u/>
      <sz val="10"/>
      <name val="Geneva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4FA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164" fontId="0" fillId="0" borderId="0" xfId="0" applyNumberFormat="1" applyBorder="1" applyAlignment="1">
      <alignment horizontal="centerContinuous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/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" fontId="0" fillId="0" borderId="0" xfId="0" applyNumberFormat="1" applyBorder="1"/>
    <xf numFmtId="1" fontId="0" fillId="0" borderId="0" xfId="0" applyNumberFormat="1" applyBorder="1"/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5" fontId="0" fillId="0" borderId="0" xfId="0" applyNumberFormat="1" applyBorder="1"/>
    <xf numFmtId="1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0" borderId="0" xfId="0" applyFont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centerContinuous"/>
    </xf>
    <xf numFmtId="164" fontId="0" fillId="0" borderId="1" xfId="0" applyNumberFormat="1" applyBorder="1" applyAlignment="1">
      <alignment horizontal="centerContinuous"/>
    </xf>
    <xf numFmtId="164" fontId="1" fillId="0" borderId="1" xfId="0" applyNumberFormat="1" applyFont="1" applyBorder="1"/>
    <xf numFmtId="1" fontId="0" fillId="0" borderId="1" xfId="0" applyNumberFormat="1" applyBorder="1" applyAlignment="1">
      <alignment horizontal="left"/>
    </xf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Continuous"/>
    </xf>
    <xf numFmtId="1" fontId="1" fillId="0" borderId="0" xfId="0" applyNumberFormat="1" applyFont="1" applyBorder="1"/>
    <xf numFmtId="16" fontId="2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Border="1"/>
    <xf numFmtId="166" fontId="0" fillId="0" borderId="0" xfId="0" applyNumberFormat="1" applyBorder="1"/>
    <xf numFmtId="0" fontId="2" fillId="0" borderId="0" xfId="0" applyFont="1" applyAlignment="1">
      <alignment horizontal="left"/>
    </xf>
    <xf numFmtId="17" fontId="0" fillId="0" borderId="0" xfId="0" applyNumberFormat="1" applyBorder="1"/>
    <xf numFmtId="164" fontId="0" fillId="0" borderId="0" xfId="0" applyNumberFormat="1" applyAlignment="1">
      <alignment horizontal="right"/>
    </xf>
    <xf numFmtId="164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Fill="1" applyBorder="1"/>
    <xf numFmtId="1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0" fontId="0" fillId="0" borderId="0" xfId="0" applyFill="1"/>
    <xf numFmtId="164" fontId="7" fillId="0" borderId="0" xfId="0" applyNumberFormat="1" applyFont="1" applyBorder="1" applyAlignment="1">
      <alignment horizontal="centerContinuous"/>
    </xf>
    <xf numFmtId="17" fontId="6" fillId="0" borderId="0" xfId="0" applyNumberFormat="1" applyFont="1" applyFill="1" applyBorder="1"/>
    <xf numFmtId="164" fontId="6" fillId="0" borderId="0" xfId="0" applyNumberFormat="1" applyFont="1" applyFill="1"/>
    <xf numFmtId="164" fontId="6" fillId="0" borderId="0" xfId="0" applyNumberFormat="1" applyFont="1" applyFill="1" applyBorder="1"/>
    <xf numFmtId="0" fontId="0" fillId="0" borderId="0" xfId="0" quotePrefix="1"/>
    <xf numFmtId="164" fontId="1" fillId="0" borderId="0" xfId="0" applyNumberFormat="1" applyFont="1" applyAlignment="1">
      <alignment horizontal="right"/>
    </xf>
    <xf numFmtId="174" fontId="0" fillId="0" borderId="0" xfId="0" applyNumberFormat="1" applyBorder="1"/>
    <xf numFmtId="164" fontId="1" fillId="0" borderId="0" xfId="0" applyNumberFormat="1" applyFont="1" applyBorder="1" applyAlignment="1">
      <alignment horizontal="centerContinuous"/>
    </xf>
    <xf numFmtId="2" fontId="0" fillId="0" borderId="0" xfId="0" applyNumberFormat="1" applyBorder="1" applyAlignment="1">
      <alignment horizontal="right"/>
    </xf>
    <xf numFmtId="0" fontId="9" fillId="0" borderId="0" xfId="0" applyFont="1"/>
    <xf numFmtId="2" fontId="0" fillId="0" borderId="0" xfId="0" applyNumberFormat="1" applyBorder="1"/>
    <xf numFmtId="15" fontId="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Continuous"/>
    </xf>
    <xf numFmtId="164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/>
    <xf numFmtId="16" fontId="1" fillId="2" borderId="0" xfId="0" applyNumberFormat="1" applyFont="1" applyFill="1" applyBorder="1"/>
    <xf numFmtId="0" fontId="0" fillId="2" borderId="0" xfId="0" applyFill="1"/>
    <xf numFmtId="16" fontId="0" fillId="2" borderId="0" xfId="0" applyNumberFormat="1" applyFill="1" applyBorder="1"/>
    <xf numFmtId="166" fontId="0" fillId="0" borderId="0" xfId="0" applyNumberFormat="1" applyBorder="1" applyAlignment="1">
      <alignment horizontal="center"/>
    </xf>
    <xf numFmtId="164" fontId="10" fillId="2" borderId="0" xfId="0" applyNumberFormat="1" applyFont="1" applyFill="1" applyBorder="1" applyAlignment="1">
      <alignment horizontal="right"/>
    </xf>
    <xf numFmtId="164" fontId="10" fillId="2" borderId="0" xfId="0" applyNumberFormat="1" applyFont="1" applyFill="1" applyBorder="1"/>
    <xf numFmtId="164" fontId="11" fillId="0" borderId="0" xfId="0" applyNumberFormat="1" applyFont="1" applyBorder="1" applyAlignment="1">
      <alignment horizontal="centerContinuous"/>
    </xf>
    <xf numFmtId="164" fontId="10" fillId="0" borderId="0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Continuous"/>
    </xf>
    <xf numFmtId="0" fontId="10" fillId="0" borderId="0" xfId="0" applyFont="1" applyBorder="1"/>
    <xf numFmtId="164" fontId="10" fillId="0" borderId="0" xfId="0" applyNumberFormat="1" applyFont="1" applyBorder="1"/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10" fillId="0" borderId="0" xfId="0" applyFont="1"/>
    <xf numFmtId="164" fontId="10" fillId="0" borderId="0" xfId="0" applyNumberFormat="1" applyFont="1"/>
    <xf numFmtId="164" fontId="11" fillId="0" borderId="1" xfId="0" applyNumberFormat="1" applyFont="1" applyBorder="1" applyAlignment="1">
      <alignment horizontal="centerContinuous"/>
    </xf>
    <xf numFmtId="0" fontId="10" fillId="0" borderId="1" xfId="0" applyFont="1" applyBorder="1" applyAlignment="1">
      <alignment horizontal="centerContinuous"/>
    </xf>
    <xf numFmtId="164" fontId="10" fillId="0" borderId="1" xfId="0" applyNumberFormat="1" applyFont="1" applyBorder="1" applyAlignment="1">
      <alignment horizontal="centerContinuous"/>
    </xf>
    <xf numFmtId="0" fontId="10" fillId="0" borderId="1" xfId="0" applyFont="1" applyBorder="1"/>
    <xf numFmtId="0" fontId="10" fillId="0" borderId="0" xfId="0" applyFont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/>
    <xf numFmtId="1" fontId="10" fillId="0" borderId="0" xfId="0" applyNumberFormat="1" applyFont="1" applyBorder="1"/>
    <xf numFmtId="0" fontId="1" fillId="0" borderId="0" xfId="0" applyFont="1"/>
    <xf numFmtId="14" fontId="0" fillId="0" borderId="0" xfId="0" applyNumberFormat="1" applyAlignment="1"/>
    <xf numFmtId="18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  <xf numFmtId="14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9" fontId="10" fillId="0" borderId="0" xfId="0" applyNumberFormat="1" applyFont="1" applyBorder="1"/>
    <xf numFmtId="16" fontId="8" fillId="0" borderId="0" xfId="0" applyNumberFormat="1" applyFont="1" applyBorder="1" applyAlignment="1">
      <alignment horizontal="left"/>
    </xf>
    <xf numFmtId="0" fontId="14" fillId="0" borderId="0" xfId="0" applyFont="1"/>
    <xf numFmtId="169" fontId="2" fillId="0" borderId="0" xfId="0" applyNumberFormat="1" applyFont="1" applyBorder="1" applyAlignment="1">
      <alignment horizontal="right"/>
    </xf>
    <xf numFmtId="0" fontId="7" fillId="0" borderId="0" xfId="0" applyFont="1"/>
    <xf numFmtId="164" fontId="2" fillId="3" borderId="0" xfId="0" applyNumberFormat="1" applyFont="1" applyFill="1" applyBorder="1" applyAlignment="1">
      <alignment horizontal="right"/>
    </xf>
    <xf numFmtId="164" fontId="0" fillId="3" borderId="0" xfId="0" applyNumberFormat="1" applyFill="1" applyBorder="1"/>
    <xf numFmtId="164" fontId="0" fillId="3" borderId="0" xfId="0" applyNumberFormat="1" applyFill="1"/>
    <xf numFmtId="164" fontId="0" fillId="3" borderId="0" xfId="0" applyNumberFormat="1" applyFill="1" applyBorder="1" applyAlignment="1">
      <alignment horizontal="right"/>
    </xf>
    <xf numFmtId="164" fontId="13" fillId="0" borderId="0" xfId="0" applyNumberFormat="1" applyFont="1" applyAlignment="1">
      <alignment horizontal="center"/>
    </xf>
    <xf numFmtId="1" fontId="0" fillId="4" borderId="0" xfId="0" applyNumberFormat="1" applyFill="1"/>
    <xf numFmtId="1" fontId="0" fillId="3" borderId="0" xfId="0" applyNumberFormat="1" applyFill="1"/>
    <xf numFmtId="0" fontId="17" fillId="0" borderId="0" xfId="0" applyFont="1"/>
    <xf numFmtId="169" fontId="0" fillId="0" borderId="0" xfId="0" applyNumberFormat="1" applyBorder="1"/>
    <xf numFmtId="164" fontId="0" fillId="0" borderId="0" xfId="0" quotePrefix="1" applyNumberFormat="1"/>
    <xf numFmtId="14" fontId="0" fillId="0" borderId="0" xfId="0" applyNumberFormat="1"/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2" fontId="0" fillId="4" borderId="0" xfId="0" applyNumberFormat="1" applyFill="1"/>
    <xf numFmtId="0" fontId="0" fillId="5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186" fontId="0" fillId="0" borderId="0" xfId="0" applyNumberFormat="1" applyBorder="1"/>
    <xf numFmtId="16" fontId="0" fillId="0" borderId="0" xfId="0" applyNumberFormat="1" applyFill="1" applyBorder="1" applyAlignment="1">
      <alignment horizontal="right"/>
    </xf>
    <xf numFmtId="164" fontId="0" fillId="0" borderId="0" xfId="0" applyNumberFormat="1" applyAlignment="1">
      <alignment horizontal="right" vertical="top"/>
    </xf>
    <xf numFmtId="0" fontId="0" fillId="0" borderId="0" xfId="0" applyNumberFormat="1" applyBorder="1"/>
    <xf numFmtId="2" fontId="0" fillId="0" borderId="0" xfId="0" applyNumberFormat="1"/>
    <xf numFmtId="164" fontId="0" fillId="5" borderId="0" xfId="0" applyNumberFormat="1" applyFill="1" applyBorder="1"/>
    <xf numFmtId="1" fontId="0" fillId="0" borderId="0" xfId="0" applyNumberFormat="1" applyFill="1"/>
    <xf numFmtId="2" fontId="0" fillId="5" borderId="0" xfId="0" applyNumberFormat="1" applyFill="1" applyBorder="1" applyAlignment="1">
      <alignment horizontal="right"/>
    </xf>
    <xf numFmtId="2" fontId="0" fillId="6" borderId="0" xfId="0" applyNumberFormat="1" applyFill="1" applyBorder="1" applyAlignment="1">
      <alignment horizontal="right"/>
    </xf>
    <xf numFmtId="2" fontId="0" fillId="7" borderId="0" xfId="0" applyNumberFormat="1" applyFill="1" applyBorder="1" applyAlignment="1">
      <alignment horizontal="right"/>
    </xf>
    <xf numFmtId="2" fontId="0" fillId="8" borderId="0" xfId="0" applyNumberFormat="1" applyFill="1" applyBorder="1" applyAlignment="1">
      <alignment horizontal="right"/>
    </xf>
    <xf numFmtId="0" fontId="24" fillId="0" borderId="0" xfId="0" applyFont="1"/>
    <xf numFmtId="183" fontId="0" fillId="0" borderId="0" xfId="0" applyNumberFormat="1"/>
    <xf numFmtId="183" fontId="0" fillId="0" borderId="0" xfId="0" applyNumberFormat="1" applyBorder="1"/>
    <xf numFmtId="183" fontId="0" fillId="0" borderId="0" xfId="0" applyNumberFormat="1" applyBorder="1" applyAlignment="1">
      <alignment horizontal="center" wrapText="1"/>
    </xf>
    <xf numFmtId="2" fontId="0" fillId="9" borderId="0" xfId="0" applyNumberFormat="1" applyFill="1" applyBorder="1" applyAlignment="1">
      <alignment horizontal="right"/>
    </xf>
    <xf numFmtId="188" fontId="0" fillId="0" borderId="0" xfId="0" applyNumberFormat="1" applyAlignment="1">
      <alignment horizontal="left"/>
    </xf>
    <xf numFmtId="0" fontId="1" fillId="5" borderId="0" xfId="0" applyFont="1" applyFill="1"/>
    <xf numFmtId="0" fontId="1" fillId="5" borderId="0" xfId="0" applyFont="1" applyFill="1" applyAlignment="1">
      <alignment horizontal="right"/>
    </xf>
    <xf numFmtId="14" fontId="1" fillId="5" borderId="0" xfId="0" applyNumberFormat="1" applyFont="1" applyFill="1"/>
    <xf numFmtId="0" fontId="32" fillId="0" borderId="0" xfId="0" applyFont="1" applyAlignment="1">
      <alignment horizontal="right"/>
    </xf>
    <xf numFmtId="183" fontId="32" fillId="0" borderId="0" xfId="0" applyNumberFormat="1" applyFont="1" applyBorder="1" applyAlignment="1">
      <alignment horizontal="center" wrapText="1"/>
    </xf>
    <xf numFmtId="0" fontId="33" fillId="0" borderId="0" xfId="0" applyFont="1" applyAlignment="1">
      <alignment horizontal="right"/>
    </xf>
    <xf numFmtId="0" fontId="28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Border="1" applyAlignment="1">
      <alignment horizontal="left"/>
    </xf>
    <xf numFmtId="183" fontId="0" fillId="5" borderId="0" xfId="0" applyNumberFormat="1" applyFill="1"/>
    <xf numFmtId="183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5" fontId="0" fillId="0" borderId="0" xfId="0" applyNumberFormat="1" applyFill="1" applyBorder="1"/>
    <xf numFmtId="0" fontId="14" fillId="0" borderId="0" xfId="0" applyFont="1" applyFill="1"/>
    <xf numFmtId="0" fontId="0" fillId="5" borderId="0" xfId="0" applyFill="1" applyAlignment="1">
      <alignment horizontal="right"/>
    </xf>
    <xf numFmtId="14" fontId="0" fillId="0" borderId="0" xfId="0" quotePrefix="1" applyNumberFormat="1" applyAlignment="1"/>
    <xf numFmtId="0" fontId="3" fillId="0" borderId="0" xfId="0" applyFont="1" applyAlignment="1">
      <alignment horizontal="right"/>
    </xf>
    <xf numFmtId="0" fontId="31" fillId="0" borderId="0" xfId="0" applyFont="1" applyBorder="1" applyAlignment="1">
      <alignment horizontal="center"/>
    </xf>
    <xf numFmtId="164" fontId="3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eneva"/>
              </a:rPr>
              <a:t> 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SSRL Users Beam Uptime</a:t>
            </a:r>
            <a:endParaRPr lang="en-US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November  7, 2012 - August 5, 2013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Geneva"/>
              </a:rPr>
              <a:t> </a:t>
            </a:r>
          </a:p>
        </c:rich>
      </c:tx>
      <c:layout>
        <c:manualLayout>
          <c:xMode val="edge"/>
          <c:yMode val="edge"/>
          <c:x val="0.31254657348760501"/>
          <c:y val="1.14744785191324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25874238693302E-2"/>
          <c:y val="0.21028007240320845"/>
          <c:w val="0.88716065676761202"/>
          <c:h val="0.71476339767629749"/>
        </c:manualLayout>
      </c:layout>
      <c:barChart>
        <c:barDir val="col"/>
        <c:grouping val="clustered"/>
        <c:ser>
          <c:idx val="1"/>
          <c:order val="0"/>
          <c:tx>
            <c:v>Uptime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34"/>
            <c:spPr>
              <a:solidFill>
                <a:srgbClr val="0070C0"/>
              </a:solidFill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numRef>
              <c:f>'2012-2013 Run Stats'!$A$67:$A$106</c:f>
              <c:numCache>
                <c:formatCode>[$-409]mmm\-yy;@</c:formatCode>
                <c:ptCount val="40"/>
                <c:pt idx="0">
                  <c:v>39756</c:v>
                </c:pt>
                <c:pt idx="1">
                  <c:v>39763</c:v>
                </c:pt>
                <c:pt idx="2">
                  <c:v>39770</c:v>
                </c:pt>
                <c:pt idx="3">
                  <c:v>39777</c:v>
                </c:pt>
                <c:pt idx="4">
                  <c:v>39784</c:v>
                </c:pt>
                <c:pt idx="5">
                  <c:v>39791</c:v>
                </c:pt>
                <c:pt idx="6">
                  <c:v>39798</c:v>
                </c:pt>
                <c:pt idx="7">
                  <c:v>39805</c:v>
                </c:pt>
                <c:pt idx="8">
                  <c:v>39812</c:v>
                </c:pt>
                <c:pt idx="9">
                  <c:v>39819</c:v>
                </c:pt>
                <c:pt idx="10">
                  <c:v>39826</c:v>
                </c:pt>
                <c:pt idx="11">
                  <c:v>39833</c:v>
                </c:pt>
                <c:pt idx="12">
                  <c:v>39840</c:v>
                </c:pt>
                <c:pt idx="13">
                  <c:v>39847</c:v>
                </c:pt>
                <c:pt idx="14">
                  <c:v>39854</c:v>
                </c:pt>
                <c:pt idx="15">
                  <c:v>39861</c:v>
                </c:pt>
                <c:pt idx="16">
                  <c:v>39868</c:v>
                </c:pt>
                <c:pt idx="17">
                  <c:v>39875</c:v>
                </c:pt>
                <c:pt idx="18">
                  <c:v>39882</c:v>
                </c:pt>
                <c:pt idx="19">
                  <c:v>39889</c:v>
                </c:pt>
                <c:pt idx="20">
                  <c:v>39896</c:v>
                </c:pt>
                <c:pt idx="21">
                  <c:v>39903</c:v>
                </c:pt>
                <c:pt idx="22">
                  <c:v>39910</c:v>
                </c:pt>
                <c:pt idx="23">
                  <c:v>39917</c:v>
                </c:pt>
                <c:pt idx="24">
                  <c:v>39924</c:v>
                </c:pt>
                <c:pt idx="25">
                  <c:v>39931</c:v>
                </c:pt>
                <c:pt idx="26">
                  <c:v>39938</c:v>
                </c:pt>
                <c:pt idx="27">
                  <c:v>39945</c:v>
                </c:pt>
                <c:pt idx="28">
                  <c:v>39952</c:v>
                </c:pt>
                <c:pt idx="29">
                  <c:v>39959</c:v>
                </c:pt>
                <c:pt idx="30">
                  <c:v>39966</c:v>
                </c:pt>
                <c:pt idx="31">
                  <c:v>39973</c:v>
                </c:pt>
                <c:pt idx="32">
                  <c:v>39980</c:v>
                </c:pt>
                <c:pt idx="33">
                  <c:v>39987</c:v>
                </c:pt>
                <c:pt idx="34">
                  <c:v>39994</c:v>
                </c:pt>
                <c:pt idx="35">
                  <c:v>40001</c:v>
                </c:pt>
                <c:pt idx="36">
                  <c:v>40008</c:v>
                </c:pt>
                <c:pt idx="37">
                  <c:v>40015</c:v>
                </c:pt>
                <c:pt idx="38">
                  <c:v>40022</c:v>
                </c:pt>
                <c:pt idx="39">
                  <c:v>40029</c:v>
                </c:pt>
              </c:numCache>
            </c:numRef>
          </c:cat>
          <c:val>
            <c:numRef>
              <c:f>'2012-2013 Run Stats'!$C$67:$C$106</c:f>
              <c:numCache>
                <c:formatCode>0.0</c:formatCode>
                <c:ptCount val="40"/>
                <c:pt idx="0">
                  <c:v>97.982456140350877</c:v>
                </c:pt>
                <c:pt idx="1">
                  <c:v>94.285714285714278</c:v>
                </c:pt>
                <c:pt idx="2">
                  <c:v>87.016129032258078</c:v>
                </c:pt>
                <c:pt idx="3">
                  <c:v>99.25</c:v>
                </c:pt>
                <c:pt idx="4">
                  <c:v>99.94047619047619</c:v>
                </c:pt>
                <c:pt idx="5">
                  <c:v>100</c:v>
                </c:pt>
                <c:pt idx="6">
                  <c:v>100</c:v>
                </c:pt>
                <c:pt idx="9">
                  <c:v>99.637681159420282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gapWidth val="50"/>
        <c:axId val="79399168"/>
        <c:axId val="81227776"/>
      </c:barChart>
      <c:barChart>
        <c:barDir val="col"/>
        <c:grouping val="clustered"/>
        <c:ser>
          <c:idx val="3"/>
          <c:order val="3"/>
          <c:tx>
            <c:v>FreqFills</c:v>
          </c:tx>
          <c:spPr>
            <a:solidFill>
              <a:srgbClr val="92D050"/>
            </a:solidFill>
          </c:spPr>
          <c:cat>
            <c:numRef>
              <c:f>'2012-2013 Run Stats'!$A$67:$A$106</c:f>
              <c:numCache>
                <c:formatCode>[$-409]mmm\-yy;@</c:formatCode>
                <c:ptCount val="40"/>
                <c:pt idx="0">
                  <c:v>39756</c:v>
                </c:pt>
                <c:pt idx="1">
                  <c:v>39763</c:v>
                </c:pt>
                <c:pt idx="2">
                  <c:v>39770</c:v>
                </c:pt>
                <c:pt idx="3">
                  <c:v>39777</c:v>
                </c:pt>
                <c:pt idx="4">
                  <c:v>39784</c:v>
                </c:pt>
                <c:pt idx="5">
                  <c:v>39791</c:v>
                </c:pt>
                <c:pt idx="6">
                  <c:v>39798</c:v>
                </c:pt>
                <c:pt idx="7">
                  <c:v>39805</c:v>
                </c:pt>
                <c:pt idx="8">
                  <c:v>39812</c:v>
                </c:pt>
                <c:pt idx="9">
                  <c:v>39819</c:v>
                </c:pt>
                <c:pt idx="10">
                  <c:v>39826</c:v>
                </c:pt>
                <c:pt idx="11">
                  <c:v>39833</c:v>
                </c:pt>
                <c:pt idx="12">
                  <c:v>39840</c:v>
                </c:pt>
                <c:pt idx="13">
                  <c:v>39847</c:v>
                </c:pt>
                <c:pt idx="14">
                  <c:v>39854</c:v>
                </c:pt>
                <c:pt idx="15">
                  <c:v>39861</c:v>
                </c:pt>
                <c:pt idx="16">
                  <c:v>39868</c:v>
                </c:pt>
                <c:pt idx="17">
                  <c:v>39875</c:v>
                </c:pt>
                <c:pt idx="18">
                  <c:v>39882</c:v>
                </c:pt>
                <c:pt idx="19">
                  <c:v>39889</c:v>
                </c:pt>
                <c:pt idx="20">
                  <c:v>39896</c:v>
                </c:pt>
                <c:pt idx="21">
                  <c:v>39903</c:v>
                </c:pt>
                <c:pt idx="22">
                  <c:v>39910</c:v>
                </c:pt>
                <c:pt idx="23">
                  <c:v>39917</c:v>
                </c:pt>
                <c:pt idx="24">
                  <c:v>39924</c:v>
                </c:pt>
                <c:pt idx="25">
                  <c:v>39931</c:v>
                </c:pt>
                <c:pt idx="26">
                  <c:v>39938</c:v>
                </c:pt>
                <c:pt idx="27">
                  <c:v>39945</c:v>
                </c:pt>
                <c:pt idx="28">
                  <c:v>39952</c:v>
                </c:pt>
                <c:pt idx="29">
                  <c:v>39959</c:v>
                </c:pt>
                <c:pt idx="30">
                  <c:v>39966</c:v>
                </c:pt>
                <c:pt idx="31">
                  <c:v>39973</c:v>
                </c:pt>
                <c:pt idx="32">
                  <c:v>39980</c:v>
                </c:pt>
                <c:pt idx="33">
                  <c:v>39987</c:v>
                </c:pt>
                <c:pt idx="34">
                  <c:v>39994</c:v>
                </c:pt>
                <c:pt idx="35">
                  <c:v>40001</c:v>
                </c:pt>
                <c:pt idx="36">
                  <c:v>40008</c:v>
                </c:pt>
                <c:pt idx="37">
                  <c:v>40015</c:v>
                </c:pt>
                <c:pt idx="38">
                  <c:v>40022</c:v>
                </c:pt>
                <c:pt idx="39">
                  <c:v>40029</c:v>
                </c:pt>
              </c:numCache>
            </c:numRef>
          </c:cat>
          <c:val>
            <c:numRef>
              <c:f>'2012-2013 Run Stats'!$E$67:$E$78</c:f>
              <c:numCache>
                <c:formatCode>0.0</c:formatCode>
                <c:ptCount val="12"/>
                <c:pt idx="0">
                  <c:v>91.520467836257311</c:v>
                </c:pt>
                <c:pt idx="1">
                  <c:v>95.436507936507937</c:v>
                </c:pt>
                <c:pt idx="2">
                  <c:v>86.747311827956992</c:v>
                </c:pt>
                <c:pt idx="3">
                  <c:v>92.152777777777771</c:v>
                </c:pt>
                <c:pt idx="4">
                  <c:v>97.073412698412696</c:v>
                </c:pt>
                <c:pt idx="5">
                  <c:v>98.333333333333329</c:v>
                </c:pt>
                <c:pt idx="6">
                  <c:v>99.101307189542482</c:v>
                </c:pt>
                <c:pt idx="9">
                  <c:v>99.758454106280197</c:v>
                </c:pt>
                <c:pt idx="10">
                  <c:v>99.513888888888886</c:v>
                </c:pt>
                <c:pt idx="11">
                  <c:v>99.404761904761898</c:v>
                </c:pt>
              </c:numCache>
            </c:numRef>
          </c:val>
        </c:ser>
        <c:axId val="81230080"/>
        <c:axId val="81244160"/>
      </c:barChart>
      <c:lineChart>
        <c:grouping val="standard"/>
        <c:ser>
          <c:idx val="0"/>
          <c:order val="1"/>
          <c:tx>
            <c:v>Uptime Ave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5"/>
            <c:spPr>
              <a:ln w="12700">
                <a:solidFill>
                  <a:schemeClr val="tx1"/>
                </a:solidFill>
              </a:ln>
            </c:spPr>
          </c:dPt>
          <c:dPt>
            <c:idx val="6"/>
            <c:spPr>
              <a:ln w="12700">
                <a:solidFill>
                  <a:schemeClr val="tx1"/>
                </a:solidFill>
              </a:ln>
            </c:spPr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noFill/>
                <a:ln>
                  <a:noFill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'2012-2013 Run Stats'!$A$67:$A$106</c:f>
              <c:numCache>
                <c:formatCode>[$-409]mmm\-yy;@</c:formatCode>
                <c:ptCount val="40"/>
                <c:pt idx="0">
                  <c:v>39756</c:v>
                </c:pt>
                <c:pt idx="1">
                  <c:v>39763</c:v>
                </c:pt>
                <c:pt idx="2">
                  <c:v>39770</c:v>
                </c:pt>
                <c:pt idx="3">
                  <c:v>39777</c:v>
                </c:pt>
                <c:pt idx="4">
                  <c:v>39784</c:v>
                </c:pt>
                <c:pt idx="5">
                  <c:v>39791</c:v>
                </c:pt>
                <c:pt idx="6">
                  <c:v>39798</c:v>
                </c:pt>
                <c:pt idx="7">
                  <c:v>39805</c:v>
                </c:pt>
                <c:pt idx="8">
                  <c:v>39812</c:v>
                </c:pt>
                <c:pt idx="9">
                  <c:v>39819</c:v>
                </c:pt>
                <c:pt idx="10">
                  <c:v>39826</c:v>
                </c:pt>
                <c:pt idx="11">
                  <c:v>39833</c:v>
                </c:pt>
                <c:pt idx="12">
                  <c:v>39840</c:v>
                </c:pt>
                <c:pt idx="13">
                  <c:v>39847</c:v>
                </c:pt>
                <c:pt idx="14">
                  <c:v>39854</c:v>
                </c:pt>
                <c:pt idx="15">
                  <c:v>39861</c:v>
                </c:pt>
                <c:pt idx="16">
                  <c:v>39868</c:v>
                </c:pt>
                <c:pt idx="17">
                  <c:v>39875</c:v>
                </c:pt>
                <c:pt idx="18">
                  <c:v>39882</c:v>
                </c:pt>
                <c:pt idx="19">
                  <c:v>39889</c:v>
                </c:pt>
                <c:pt idx="20">
                  <c:v>39896</c:v>
                </c:pt>
                <c:pt idx="21">
                  <c:v>39903</c:v>
                </c:pt>
                <c:pt idx="22">
                  <c:v>39910</c:v>
                </c:pt>
                <c:pt idx="23">
                  <c:v>39917</c:v>
                </c:pt>
                <c:pt idx="24">
                  <c:v>39924</c:v>
                </c:pt>
                <c:pt idx="25">
                  <c:v>39931</c:v>
                </c:pt>
                <c:pt idx="26">
                  <c:v>39938</c:v>
                </c:pt>
                <c:pt idx="27">
                  <c:v>39945</c:v>
                </c:pt>
                <c:pt idx="28">
                  <c:v>39952</c:v>
                </c:pt>
                <c:pt idx="29">
                  <c:v>39959</c:v>
                </c:pt>
                <c:pt idx="30">
                  <c:v>39966</c:v>
                </c:pt>
                <c:pt idx="31">
                  <c:v>39973</c:v>
                </c:pt>
                <c:pt idx="32">
                  <c:v>39980</c:v>
                </c:pt>
                <c:pt idx="33">
                  <c:v>39987</c:v>
                </c:pt>
                <c:pt idx="34">
                  <c:v>39994</c:v>
                </c:pt>
                <c:pt idx="35">
                  <c:v>40001</c:v>
                </c:pt>
                <c:pt idx="36">
                  <c:v>40008</c:v>
                </c:pt>
                <c:pt idx="37">
                  <c:v>40015</c:v>
                </c:pt>
                <c:pt idx="38">
                  <c:v>40022</c:v>
                </c:pt>
                <c:pt idx="39">
                  <c:v>40029</c:v>
                </c:pt>
              </c:numCache>
            </c:numRef>
          </c:cat>
          <c:val>
            <c:numRef>
              <c:f>'2012-2013 Run Stats'!$D$67:$D$78</c:f>
              <c:numCache>
                <c:formatCode>0.0</c:formatCode>
                <c:ptCount val="12"/>
                <c:pt idx="0">
                  <c:v>97.982456140350877</c:v>
                </c:pt>
                <c:pt idx="1">
                  <c:v>95.780141843971649</c:v>
                </c:pt>
                <c:pt idx="2">
                  <c:v>93.103448275862064</c:v>
                </c:pt>
                <c:pt idx="3">
                  <c:v>94.50570342205323</c:v>
                </c:pt>
                <c:pt idx="4">
                  <c:v>95.821325648414984</c:v>
                </c:pt>
                <c:pt idx="5">
                  <c:v>96.437346437346434</c:v>
                </c:pt>
                <c:pt idx="6">
                  <c:v>96.834061135371172</c:v>
                </c:pt>
                <c:pt idx="7">
                  <c:v>96.834061135371172</c:v>
                </c:pt>
                <c:pt idx="8">
                  <c:v>96.834061135371172</c:v>
                </c:pt>
                <c:pt idx="9">
                  <c:v>97.2011385199241</c:v>
                </c:pt>
                <c:pt idx="10">
                  <c:v>97.487223168654168</c:v>
                </c:pt>
                <c:pt idx="11">
                  <c:v>97.801788375558857</c:v>
                </c:pt>
              </c:numCache>
            </c:numRef>
          </c:val>
        </c:ser>
        <c:ser>
          <c:idx val="2"/>
          <c:order val="2"/>
          <c:tx>
            <c:v>FreqFills Ave</c:v>
          </c:tx>
          <c:spPr>
            <a:ln w="12700"/>
          </c:spPr>
          <c:marker>
            <c:symbol val="square"/>
            <c:size val="5"/>
            <c:spPr>
              <a:solidFill>
                <a:srgbClr val="FFFF00"/>
              </a:solidFill>
              <a:ln>
                <a:noFill/>
              </a:ln>
            </c:spPr>
          </c:marker>
          <c:dPt>
            <c:idx val="7"/>
            <c:marker>
              <c:spPr>
                <a:noFill/>
                <a:ln>
                  <a:noFill/>
                </a:ln>
              </c:spPr>
            </c:marker>
          </c:dPt>
          <c:dPt>
            <c:idx val="8"/>
            <c:marker>
              <c:spPr>
                <a:noFill/>
                <a:ln>
                  <a:noFill/>
                </a:ln>
              </c:spPr>
            </c:marker>
          </c:dPt>
          <c:cat>
            <c:numRef>
              <c:f>'2012-2013 Run Stats'!$A$67:$A$106</c:f>
              <c:numCache>
                <c:formatCode>[$-409]mmm\-yy;@</c:formatCode>
                <c:ptCount val="40"/>
                <c:pt idx="0">
                  <c:v>39756</c:v>
                </c:pt>
                <c:pt idx="1">
                  <c:v>39763</c:v>
                </c:pt>
                <c:pt idx="2">
                  <c:v>39770</c:v>
                </c:pt>
                <c:pt idx="3">
                  <c:v>39777</c:v>
                </c:pt>
                <c:pt idx="4">
                  <c:v>39784</c:v>
                </c:pt>
                <c:pt idx="5">
                  <c:v>39791</c:v>
                </c:pt>
                <c:pt idx="6">
                  <c:v>39798</c:v>
                </c:pt>
                <c:pt idx="7">
                  <c:v>39805</c:v>
                </c:pt>
                <c:pt idx="8">
                  <c:v>39812</c:v>
                </c:pt>
                <c:pt idx="9">
                  <c:v>39819</c:v>
                </c:pt>
                <c:pt idx="10">
                  <c:v>39826</c:v>
                </c:pt>
                <c:pt idx="11">
                  <c:v>39833</c:v>
                </c:pt>
                <c:pt idx="12">
                  <c:v>39840</c:v>
                </c:pt>
                <c:pt idx="13">
                  <c:v>39847</c:v>
                </c:pt>
                <c:pt idx="14">
                  <c:v>39854</c:v>
                </c:pt>
                <c:pt idx="15">
                  <c:v>39861</c:v>
                </c:pt>
                <c:pt idx="16">
                  <c:v>39868</c:v>
                </c:pt>
                <c:pt idx="17">
                  <c:v>39875</c:v>
                </c:pt>
                <c:pt idx="18">
                  <c:v>39882</c:v>
                </c:pt>
                <c:pt idx="19">
                  <c:v>39889</c:v>
                </c:pt>
                <c:pt idx="20">
                  <c:v>39896</c:v>
                </c:pt>
                <c:pt idx="21">
                  <c:v>39903</c:v>
                </c:pt>
                <c:pt idx="22">
                  <c:v>39910</c:v>
                </c:pt>
                <c:pt idx="23">
                  <c:v>39917</c:v>
                </c:pt>
                <c:pt idx="24">
                  <c:v>39924</c:v>
                </c:pt>
                <c:pt idx="25">
                  <c:v>39931</c:v>
                </c:pt>
                <c:pt idx="26">
                  <c:v>39938</c:v>
                </c:pt>
                <c:pt idx="27">
                  <c:v>39945</c:v>
                </c:pt>
                <c:pt idx="28">
                  <c:v>39952</c:v>
                </c:pt>
                <c:pt idx="29">
                  <c:v>39959</c:v>
                </c:pt>
                <c:pt idx="30">
                  <c:v>39966</c:v>
                </c:pt>
                <c:pt idx="31">
                  <c:v>39973</c:v>
                </c:pt>
                <c:pt idx="32">
                  <c:v>39980</c:v>
                </c:pt>
                <c:pt idx="33">
                  <c:v>39987</c:v>
                </c:pt>
                <c:pt idx="34">
                  <c:v>39994</c:v>
                </c:pt>
                <c:pt idx="35">
                  <c:v>40001</c:v>
                </c:pt>
                <c:pt idx="36">
                  <c:v>40008</c:v>
                </c:pt>
                <c:pt idx="37">
                  <c:v>40015</c:v>
                </c:pt>
                <c:pt idx="38">
                  <c:v>40022</c:v>
                </c:pt>
                <c:pt idx="39">
                  <c:v>40029</c:v>
                </c:pt>
              </c:numCache>
            </c:numRef>
          </c:cat>
          <c:val>
            <c:numRef>
              <c:f>'2012-2013 Run Stats'!$F$67:$F$78</c:f>
              <c:numCache>
                <c:formatCode>0.0</c:formatCode>
                <c:ptCount val="12"/>
                <c:pt idx="0">
                  <c:v>91.520467836257311</c:v>
                </c:pt>
                <c:pt idx="1">
                  <c:v>93.853427895981085</c:v>
                </c:pt>
                <c:pt idx="2">
                  <c:v>91.68308702791461</c:v>
                </c:pt>
                <c:pt idx="3">
                  <c:v>91.790240811153353</c:v>
                </c:pt>
                <c:pt idx="4">
                  <c:v>93.069164265129686</c:v>
                </c:pt>
                <c:pt idx="5">
                  <c:v>93.845208845208845</c:v>
                </c:pt>
                <c:pt idx="6">
                  <c:v>94.430494905385729</c:v>
                </c:pt>
                <c:pt idx="7">
                  <c:v>94.430494905385729</c:v>
                </c:pt>
                <c:pt idx="8">
                  <c:v>94.430494905385729</c:v>
                </c:pt>
                <c:pt idx="9">
                  <c:v>95.128083491461098</c:v>
                </c:pt>
                <c:pt idx="10">
                  <c:v>95.576377058489498</c:v>
                </c:pt>
                <c:pt idx="11">
                  <c:v>96.055638350720315</c:v>
                </c:pt>
              </c:numCache>
            </c:numRef>
          </c:val>
        </c:ser>
        <c:marker val="1"/>
        <c:axId val="81230080"/>
        <c:axId val="81244160"/>
      </c:lineChart>
      <c:catAx>
        <c:axId val="79399168"/>
        <c:scaling>
          <c:orientation val="minMax"/>
        </c:scaling>
        <c:axPos val="b"/>
        <c:numFmt formatCode="[$-409]mmm\-yy;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crossAx val="81227776"/>
        <c:crosses val="autoZero"/>
        <c:lblAlgn val="ctr"/>
        <c:lblOffset val="100"/>
        <c:tickLblSkip val="4"/>
        <c:tickMarkSkip val="1"/>
      </c:catAx>
      <c:valAx>
        <c:axId val="81227776"/>
        <c:scaling>
          <c:orientation val="minMax"/>
          <c:max val="1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PERCENTNT</a:t>
                </a:r>
              </a:p>
            </c:rich>
          </c:tx>
          <c:layout>
            <c:manualLayout>
              <c:xMode val="edge"/>
              <c:yMode val="edge"/>
              <c:x val="1.9455300361293469E-2"/>
              <c:y val="0.4371772689598010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9399168"/>
        <c:crosses val="autoZero"/>
        <c:crossBetween val="between"/>
      </c:valAx>
      <c:catAx>
        <c:axId val="81230080"/>
        <c:scaling>
          <c:orientation val="minMax"/>
        </c:scaling>
        <c:delete val="1"/>
        <c:axPos val="t"/>
        <c:numFmt formatCode="[$-409]mmm\-yy;@" sourceLinked="1"/>
        <c:tickLblPos val="none"/>
        <c:crossAx val="81244160"/>
        <c:crosses val="max"/>
        <c:lblAlgn val="ctr"/>
        <c:lblOffset val="100"/>
      </c:catAx>
      <c:valAx>
        <c:axId val="81244160"/>
        <c:scaling>
          <c:orientation val="minMax"/>
        </c:scaling>
        <c:delete val="1"/>
        <c:axPos val="l"/>
        <c:numFmt formatCode="0.0" sourceLinked="1"/>
        <c:tickLblPos val="none"/>
        <c:crossAx val="81230080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t"/>
      <c:layout/>
    </c:legend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&amp;LSSRL 2012-2013 Run Stats</c:oddHeader>
      <c:oddFooter>&amp;RWeekly Bar Chart </c:oddFooter>
    </c:headerFooter>
    <c:pageMargins b="1" l="0.75" r="0.75" t="1" header="0.5" footer="0.5"/>
    <c:pageSetup orientation="landscape" verticalDpi="36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Accelerator Time Distribution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200" b="1" i="0" baseline="0"/>
              <a:t>November  7, 2012 - August 5, 2013</a:t>
            </a:r>
            <a:endParaRPr lang="en-US" sz="1200"/>
          </a:p>
        </c:rich>
      </c:tx>
      <c:layout>
        <c:manualLayout>
          <c:xMode val="edge"/>
          <c:yMode val="edge"/>
          <c:x val="0.29198870361793011"/>
          <c:y val="2.4798154555940023E-2"/>
        </c:manualLayout>
      </c:layout>
      <c:spPr>
        <a:noFill/>
        <a:ln w="25400">
          <a:noFill/>
        </a:ln>
      </c:spPr>
    </c:title>
    <c:view3D>
      <c:rotX val="30"/>
      <c:hPercent val="50"/>
      <c:rotY val="190"/>
      <c:perspective val="0"/>
    </c:view3D>
    <c:plotArea>
      <c:layout>
        <c:manualLayout>
          <c:layoutTarget val="inner"/>
          <c:xMode val="edge"/>
          <c:yMode val="edge"/>
          <c:x val="5.7790292906710818E-2"/>
          <c:y val="0.24179433820772403"/>
          <c:w val="0.88671416389435287"/>
          <c:h val="0.67285376827896526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24"/>
          <c:dPt>
            <c:idx val="0"/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1091543700472124E-2"/>
                  <c:y val="1.19669619523405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86.0%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3.7305594153671968E-2"/>
                  <c:y val="1.5884260142222707E-3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9.5%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4.3664633832535639E-2"/>
                  <c:y val="1.1704038725263148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1.2%</a:t>
                    </a:r>
                  </a:p>
                </c:rich>
              </c:tx>
              <c:numFmt formatCode="0%" sourceLinked="0"/>
              <c:spPr>
                <a:solidFill>
                  <a:srgbClr val="FFFFCC"/>
                </a:solidFill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4.8956564252997789E-3"/>
                  <c:y val="1.7749321127246639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0.7%</a:t>
                    </a:r>
                  </a:p>
                </c:rich>
              </c:tx>
              <c:numFmt formatCode="0%" sourceLinked="0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5.7593664762492926E-2"/>
                  <c:y val="-2.4239617106685193E-3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2.6%</a:t>
                    </a:r>
                  </a:p>
                </c:rich>
              </c:tx>
              <c:numFmt formatCode="0%" sourceLinked="0"/>
              <c:spPr>
                <a:solidFill>
                  <a:schemeClr val="accent1">
                    <a:lumMod val="40000"/>
                    <a:lumOff val="60000"/>
                  </a:schemeClr>
                </a:solidFill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Percent val="1"/>
          </c:dLbls>
          <c:cat>
            <c:strRef>
              <c:f>'2012-2013 Run Stats'!$B$112:$B$116</c:f>
              <c:strCache>
                <c:ptCount val="5"/>
                <c:pt idx="0">
                  <c:v>Users</c:v>
                </c:pt>
                <c:pt idx="1">
                  <c:v>Acc Phy</c:v>
                </c:pt>
                <c:pt idx="2">
                  <c:v>Maint</c:v>
                </c:pt>
                <c:pt idx="3">
                  <c:v>Injection</c:v>
                </c:pt>
                <c:pt idx="4">
                  <c:v>Down</c:v>
                </c:pt>
              </c:strCache>
            </c:strRef>
          </c:cat>
          <c:val>
            <c:numRef>
              <c:f>'2012-2013 Run Stats'!$C$112:$C$116</c:f>
              <c:numCache>
                <c:formatCode>0.0</c:formatCode>
                <c:ptCount val="5"/>
                <c:pt idx="0">
                  <c:v>1312.5</c:v>
                </c:pt>
                <c:pt idx="1">
                  <c:v>144.9</c:v>
                </c:pt>
                <c:pt idx="2">
                  <c:v>18</c:v>
                </c:pt>
                <c:pt idx="3">
                  <c:v>10</c:v>
                </c:pt>
                <c:pt idx="4">
                  <c:v>40.600000000000009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l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688050023158872"/>
          <c:y val="0.12918108419838523"/>
          <c:w val="0.7139143636457207"/>
          <c:h val="5.94002306805075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&amp;L&amp;"Arial,Bold"SSRL 2012-2013 Run Stats</c:oddHeader>
      <c:oddFooter>&amp;RTime Distribution Chart </c:oddFooter>
    </c:headerFooter>
    <c:pageMargins b="0.75" l="0.75" r="0.75" t="0.75" header="0.5" footer="0.5"/>
    <c:pageSetup orientation="landscape" horizontalDpi="30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eneva"/>
              </a:rPr>
              <a:t> 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SSRL Users Beam Uptime</a:t>
            </a:r>
            <a:endParaRPr lang="en-US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November  14, 2011 - August 13, 2012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Geneva"/>
              </a:rPr>
              <a:t> </a:t>
            </a:r>
          </a:p>
        </c:rich>
      </c:tx>
      <c:layout>
        <c:manualLayout>
          <c:xMode val="edge"/>
          <c:yMode val="edge"/>
          <c:x val="0.31906652694054266"/>
          <c:y val="1.37693631669535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631599552001523E-2"/>
          <c:y val="0.13310384394721742"/>
          <c:w val="0.8871606567676118"/>
          <c:h val="0.7487091222030987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34"/>
            <c:spPr>
              <a:solidFill>
                <a:srgbClr val="0070C0"/>
              </a:solidFill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numRef>
              <c:f>'2012-2013 Run Stats'!$A$67:$A$106</c:f>
              <c:numCache>
                <c:formatCode>[$-409]mmm\-yy;@</c:formatCode>
                <c:ptCount val="40"/>
                <c:pt idx="0">
                  <c:v>39756</c:v>
                </c:pt>
                <c:pt idx="1">
                  <c:v>39763</c:v>
                </c:pt>
                <c:pt idx="2">
                  <c:v>39770</c:v>
                </c:pt>
                <c:pt idx="3">
                  <c:v>39777</c:v>
                </c:pt>
                <c:pt idx="4">
                  <c:v>39784</c:v>
                </c:pt>
                <c:pt idx="5">
                  <c:v>39791</c:v>
                </c:pt>
                <c:pt idx="6">
                  <c:v>39798</c:v>
                </c:pt>
                <c:pt idx="7">
                  <c:v>39805</c:v>
                </c:pt>
                <c:pt idx="8">
                  <c:v>39812</c:v>
                </c:pt>
                <c:pt idx="9">
                  <c:v>39819</c:v>
                </c:pt>
                <c:pt idx="10">
                  <c:v>39826</c:v>
                </c:pt>
                <c:pt idx="11">
                  <c:v>39833</c:v>
                </c:pt>
                <c:pt idx="12">
                  <c:v>39840</c:v>
                </c:pt>
                <c:pt idx="13">
                  <c:v>39847</c:v>
                </c:pt>
                <c:pt idx="14">
                  <c:v>39854</c:v>
                </c:pt>
                <c:pt idx="15">
                  <c:v>39861</c:v>
                </c:pt>
                <c:pt idx="16">
                  <c:v>39868</c:v>
                </c:pt>
                <c:pt idx="17">
                  <c:v>39875</c:v>
                </c:pt>
                <c:pt idx="18">
                  <c:v>39882</c:v>
                </c:pt>
                <c:pt idx="19">
                  <c:v>39889</c:v>
                </c:pt>
                <c:pt idx="20">
                  <c:v>39896</c:v>
                </c:pt>
                <c:pt idx="21">
                  <c:v>39903</c:v>
                </c:pt>
                <c:pt idx="22">
                  <c:v>39910</c:v>
                </c:pt>
                <c:pt idx="23">
                  <c:v>39917</c:v>
                </c:pt>
                <c:pt idx="24">
                  <c:v>39924</c:v>
                </c:pt>
                <c:pt idx="25">
                  <c:v>39931</c:v>
                </c:pt>
                <c:pt idx="26">
                  <c:v>39938</c:v>
                </c:pt>
                <c:pt idx="27">
                  <c:v>39945</c:v>
                </c:pt>
                <c:pt idx="28">
                  <c:v>39952</c:v>
                </c:pt>
                <c:pt idx="29">
                  <c:v>39959</c:v>
                </c:pt>
                <c:pt idx="30">
                  <c:v>39966</c:v>
                </c:pt>
                <c:pt idx="31">
                  <c:v>39973</c:v>
                </c:pt>
                <c:pt idx="32">
                  <c:v>39980</c:v>
                </c:pt>
                <c:pt idx="33">
                  <c:v>39987</c:v>
                </c:pt>
                <c:pt idx="34">
                  <c:v>39994</c:v>
                </c:pt>
                <c:pt idx="35">
                  <c:v>40001</c:v>
                </c:pt>
                <c:pt idx="36">
                  <c:v>40008</c:v>
                </c:pt>
                <c:pt idx="37">
                  <c:v>40015</c:v>
                </c:pt>
                <c:pt idx="38">
                  <c:v>40022</c:v>
                </c:pt>
                <c:pt idx="39">
                  <c:v>40029</c:v>
                </c:pt>
              </c:numCache>
            </c:numRef>
          </c:cat>
          <c:val>
            <c:numRef>
              <c:f>'2012-2013 Run Stats'!$C$67:$C$106</c:f>
              <c:numCache>
                <c:formatCode>0.0</c:formatCode>
                <c:ptCount val="40"/>
                <c:pt idx="0">
                  <c:v>97.982456140350877</c:v>
                </c:pt>
                <c:pt idx="1">
                  <c:v>94.285714285714278</c:v>
                </c:pt>
                <c:pt idx="2">
                  <c:v>87.016129032258078</c:v>
                </c:pt>
                <c:pt idx="3">
                  <c:v>99.25</c:v>
                </c:pt>
                <c:pt idx="4">
                  <c:v>99.94047619047619</c:v>
                </c:pt>
                <c:pt idx="5">
                  <c:v>100</c:v>
                </c:pt>
                <c:pt idx="6">
                  <c:v>100</c:v>
                </c:pt>
                <c:pt idx="9">
                  <c:v>99.637681159420282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gapWidth val="50"/>
        <c:axId val="101878400"/>
        <c:axId val="106811776"/>
      </c:barChart>
      <c:lineChart>
        <c:grouping val="standard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cat>
            <c:numRef>
              <c:f>'2012-2013 Run Stats'!$A$67:$A$106</c:f>
              <c:numCache>
                <c:formatCode>[$-409]mmm\-yy;@</c:formatCode>
                <c:ptCount val="40"/>
                <c:pt idx="0">
                  <c:v>39756</c:v>
                </c:pt>
                <c:pt idx="1">
                  <c:v>39763</c:v>
                </c:pt>
                <c:pt idx="2">
                  <c:v>39770</c:v>
                </c:pt>
                <c:pt idx="3">
                  <c:v>39777</c:v>
                </c:pt>
                <c:pt idx="4">
                  <c:v>39784</c:v>
                </c:pt>
                <c:pt idx="5">
                  <c:v>39791</c:v>
                </c:pt>
                <c:pt idx="6">
                  <c:v>39798</c:v>
                </c:pt>
                <c:pt idx="7">
                  <c:v>39805</c:v>
                </c:pt>
                <c:pt idx="8">
                  <c:v>39812</c:v>
                </c:pt>
                <c:pt idx="9">
                  <c:v>39819</c:v>
                </c:pt>
                <c:pt idx="10">
                  <c:v>39826</c:v>
                </c:pt>
                <c:pt idx="11">
                  <c:v>39833</c:v>
                </c:pt>
                <c:pt idx="12">
                  <c:v>39840</c:v>
                </c:pt>
                <c:pt idx="13">
                  <c:v>39847</c:v>
                </c:pt>
                <c:pt idx="14">
                  <c:v>39854</c:v>
                </c:pt>
                <c:pt idx="15">
                  <c:v>39861</c:v>
                </c:pt>
                <c:pt idx="16">
                  <c:v>39868</c:v>
                </c:pt>
                <c:pt idx="17">
                  <c:v>39875</c:v>
                </c:pt>
                <c:pt idx="18">
                  <c:v>39882</c:v>
                </c:pt>
                <c:pt idx="19">
                  <c:v>39889</c:v>
                </c:pt>
                <c:pt idx="20">
                  <c:v>39896</c:v>
                </c:pt>
                <c:pt idx="21">
                  <c:v>39903</c:v>
                </c:pt>
                <c:pt idx="22">
                  <c:v>39910</c:v>
                </c:pt>
                <c:pt idx="23">
                  <c:v>39917</c:v>
                </c:pt>
                <c:pt idx="24">
                  <c:v>39924</c:v>
                </c:pt>
                <c:pt idx="25">
                  <c:v>39931</c:v>
                </c:pt>
                <c:pt idx="26">
                  <c:v>39938</c:v>
                </c:pt>
                <c:pt idx="27">
                  <c:v>39945</c:v>
                </c:pt>
                <c:pt idx="28">
                  <c:v>39952</c:v>
                </c:pt>
                <c:pt idx="29">
                  <c:v>39959</c:v>
                </c:pt>
                <c:pt idx="30">
                  <c:v>39966</c:v>
                </c:pt>
                <c:pt idx="31">
                  <c:v>39973</c:v>
                </c:pt>
                <c:pt idx="32">
                  <c:v>39980</c:v>
                </c:pt>
                <c:pt idx="33">
                  <c:v>39987</c:v>
                </c:pt>
                <c:pt idx="34">
                  <c:v>39994</c:v>
                </c:pt>
                <c:pt idx="35">
                  <c:v>40001</c:v>
                </c:pt>
                <c:pt idx="36">
                  <c:v>40008</c:v>
                </c:pt>
                <c:pt idx="37">
                  <c:v>40015</c:v>
                </c:pt>
                <c:pt idx="38">
                  <c:v>40022</c:v>
                </c:pt>
                <c:pt idx="39">
                  <c:v>40029</c:v>
                </c:pt>
              </c:numCache>
            </c:numRef>
          </c:cat>
          <c:val>
            <c:numRef>
              <c:f>'2012-2013 Run Stats'!$D$67:$D$96</c:f>
              <c:numCache>
                <c:formatCode>0.0</c:formatCode>
                <c:ptCount val="30"/>
                <c:pt idx="0">
                  <c:v>97.982456140350877</c:v>
                </c:pt>
                <c:pt idx="1">
                  <c:v>95.780141843971649</c:v>
                </c:pt>
                <c:pt idx="2">
                  <c:v>93.103448275862064</c:v>
                </c:pt>
                <c:pt idx="3">
                  <c:v>94.50570342205323</c:v>
                </c:pt>
                <c:pt idx="4">
                  <c:v>95.821325648414984</c:v>
                </c:pt>
                <c:pt idx="5">
                  <c:v>96.437346437346434</c:v>
                </c:pt>
                <c:pt idx="6">
                  <c:v>96.834061135371172</c:v>
                </c:pt>
                <c:pt idx="7">
                  <c:v>96.834061135371172</c:v>
                </c:pt>
                <c:pt idx="8">
                  <c:v>96.834061135371172</c:v>
                </c:pt>
                <c:pt idx="9">
                  <c:v>97.2011385199241</c:v>
                </c:pt>
                <c:pt idx="10">
                  <c:v>97.487223168654168</c:v>
                </c:pt>
                <c:pt idx="11">
                  <c:v>97.801788375558857</c:v>
                </c:pt>
                <c:pt idx="12">
                  <c:v>89.774281805745559</c:v>
                </c:pt>
                <c:pt idx="13">
                  <c:v>80.521472392638032</c:v>
                </c:pt>
                <c:pt idx="14">
                  <c:v>75</c:v>
                </c:pt>
                <c:pt idx="15">
                  <c:v>68.430656934306569</c:v>
                </c:pt>
                <c:pt idx="16">
                  <c:v>64.401373895976448</c:v>
                </c:pt>
                <c:pt idx="17">
                  <c:v>59.523809523809526</c:v>
                </c:pt>
                <c:pt idx="18">
                  <c:v>56.451612903225815</c:v>
                </c:pt>
                <c:pt idx="19">
                  <c:v>52.647412755716005</c:v>
                </c:pt>
                <c:pt idx="20">
                  <c:v>50.22962112514351</c:v>
                </c:pt>
                <c:pt idx="21">
                  <c:v>47.195253505933117</c:v>
                </c:pt>
                <c:pt idx="22">
                  <c:v>45.243019648397102</c:v>
                </c:pt>
                <c:pt idx="23">
                  <c:v>42.766373411534701</c:v>
                </c:pt>
                <c:pt idx="24">
                  <c:v>41.157102539981182</c:v>
                </c:pt>
                <c:pt idx="25">
                  <c:v>39.097408400357466</c:v>
                </c:pt>
                <c:pt idx="26">
                  <c:v>37.748058671268339</c:v>
                </c:pt>
                <c:pt idx="27">
                  <c:v>36.008230452674901</c:v>
                </c:pt>
                <c:pt idx="28">
                  <c:v>34.860557768924302</c:v>
                </c:pt>
                <c:pt idx="29">
                  <c:v>33.371472158657511</c:v>
                </c:pt>
              </c:numCache>
            </c:numRef>
          </c:val>
        </c:ser>
        <c:marker val="1"/>
        <c:axId val="97023104"/>
        <c:axId val="97024640"/>
      </c:lineChart>
      <c:catAx>
        <c:axId val="101878400"/>
        <c:scaling>
          <c:orientation val="minMax"/>
        </c:scaling>
        <c:axPos val="b"/>
        <c:numFmt formatCode="[$-409]mmm\-yy;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crossAx val="106811776"/>
        <c:crosses val="autoZero"/>
        <c:lblAlgn val="ctr"/>
        <c:lblOffset val="100"/>
        <c:tickLblSkip val="4"/>
        <c:tickMarkSkip val="1"/>
      </c:catAx>
      <c:valAx>
        <c:axId val="106811776"/>
        <c:scaling>
          <c:orientation val="minMax"/>
          <c:max val="10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PERCENTNT</a:t>
                </a:r>
              </a:p>
            </c:rich>
          </c:tx>
          <c:layout>
            <c:manualLayout>
              <c:xMode val="edge"/>
              <c:yMode val="edge"/>
              <c:x val="1.9455260400142289E-2"/>
              <c:y val="0.4371772805507745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01878400"/>
        <c:crosses val="autoZero"/>
        <c:crossBetween val="between"/>
      </c:valAx>
      <c:catAx>
        <c:axId val="97023104"/>
        <c:scaling>
          <c:orientation val="minMax"/>
        </c:scaling>
        <c:delete val="1"/>
        <c:axPos val="t"/>
        <c:numFmt formatCode="[$-409]mmm\-yy;@" sourceLinked="1"/>
        <c:tickLblPos val="none"/>
        <c:crossAx val="97024640"/>
        <c:crosses val="max"/>
        <c:lblAlgn val="ctr"/>
        <c:lblOffset val="100"/>
      </c:catAx>
      <c:valAx>
        <c:axId val="97024640"/>
        <c:scaling>
          <c:orientation val="minMax"/>
        </c:scaling>
        <c:delete val="1"/>
        <c:axPos val="l"/>
        <c:numFmt formatCode="0.0" sourceLinked="1"/>
        <c:tickLblPos val="none"/>
        <c:crossAx val="97023104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&amp;L2011-2012 Run Stats</c:oddHeader>
      <c:oddFooter>&amp;RWeekly Bar Chart </c:oddFooter>
    </c:headerFooter>
    <c:pageMargins b="1" l="0.75000000000000022" r="0.75000000000000022" t="1" header="0.5" footer="0.5"/>
    <c:pageSetup orientation="landscape" verticalDpi="36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Accelerator Time Distribution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November 14, 2011 - August 13, 2012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endParaRPr lang="en-US" sz="1400" b="1" i="0" u="none" strike="noStrike" baseline="0">
              <a:solidFill>
                <a:srgbClr val="000000"/>
              </a:solidFill>
              <a:latin typeface="Geneva"/>
            </a:endParaRP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Geneva"/>
              </a:rPr>
              <a:t>      </a:t>
            </a:r>
          </a:p>
        </c:rich>
      </c:tx>
      <c:layout>
        <c:manualLayout>
          <c:xMode val="edge"/>
          <c:yMode val="edge"/>
          <c:x val="0.2821848064585562"/>
          <c:y val="2.9411764705882353E-2"/>
        </c:manualLayout>
      </c:layout>
      <c:spPr>
        <a:noFill/>
        <a:ln w="25400">
          <a:noFill/>
        </a:ln>
      </c:spPr>
    </c:title>
    <c:view3D>
      <c:rotX val="30"/>
      <c:hPercent val="50"/>
      <c:rotY val="190"/>
      <c:perspective val="0"/>
    </c:view3D>
    <c:plotArea>
      <c:layout>
        <c:manualLayout>
          <c:layoutTarget val="inner"/>
          <c:xMode val="edge"/>
          <c:yMode val="edge"/>
          <c:x val="0.12960568485506288"/>
          <c:y val="0.27854671280276827"/>
          <c:w val="0.80277457515469863"/>
          <c:h val="0.59919261822376013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24"/>
          <c:dPt>
            <c:idx val="0"/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1091543700472125E-2"/>
                  <c:y val="1.1966961952340597E-3"/>
                </c:manualLayout>
              </c:layout>
              <c:tx>
                <c:rich>
                  <a:bodyPr/>
                  <a:lstStyle/>
                  <a:p>
                    <a:r>
                      <a:t>84.4%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8.3559451037411026E-3"/>
                  <c:y val="1.081564631410693E-2"/>
                </c:manualLayout>
              </c:layout>
              <c:tx>
                <c:rich>
                  <a:bodyPr/>
                  <a:lstStyle/>
                  <a:p>
                    <a:r>
                      <a:t>9.6%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4.4689456657575084E-3"/>
                  <c:y val="-1.1364012024448499E-2"/>
                </c:manualLayout>
              </c:layout>
              <c:tx>
                <c:rich>
                  <a:bodyPr/>
                  <a:lstStyle/>
                  <a:p>
                    <a:r>
                      <a:t>1.6%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-1.6723368575256123E-3"/>
                  <c:y val="2.4669736352160132E-2"/>
                </c:manualLayout>
              </c:layout>
              <c:tx>
                <c:rich>
                  <a:bodyPr/>
                  <a:lstStyle/>
                  <a:p>
                    <a:r>
                      <a:t>0.9%</a:t>
                    </a:r>
                  </a:p>
                </c:rich>
              </c:tx>
              <c:dLblPos val="bestFit"/>
            </c:dLbl>
            <c:dLbl>
              <c:idx val="4"/>
              <c:layout>
                <c:manualLayout>
                  <c:x val="-3.8281016586513002E-3"/>
                  <c:y val="-4.7307667856396913E-3"/>
                </c:manualLayout>
              </c:layout>
              <c:tx>
                <c:rich>
                  <a:bodyPr/>
                  <a:lstStyle/>
                  <a:p>
                    <a:r>
                      <a:t>3.6%</a:t>
                    </a:r>
                  </a:p>
                </c:rich>
              </c:tx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Percent val="1"/>
          </c:dLbls>
          <c:cat>
            <c:strRef>
              <c:f>'2012-2013 Run Stats'!$B$112:$B$116</c:f>
              <c:strCache>
                <c:ptCount val="5"/>
                <c:pt idx="0">
                  <c:v>Users</c:v>
                </c:pt>
                <c:pt idx="1">
                  <c:v>Acc Phy</c:v>
                </c:pt>
                <c:pt idx="2">
                  <c:v>Maint</c:v>
                </c:pt>
                <c:pt idx="3">
                  <c:v>Injection</c:v>
                </c:pt>
                <c:pt idx="4">
                  <c:v>Down</c:v>
                </c:pt>
              </c:strCache>
            </c:strRef>
          </c:cat>
          <c:val>
            <c:numRef>
              <c:f>'2012-2013 Run Stats'!$C$112:$C$116</c:f>
              <c:numCache>
                <c:formatCode>0.0</c:formatCode>
                <c:ptCount val="5"/>
                <c:pt idx="0">
                  <c:v>1312.5</c:v>
                </c:pt>
                <c:pt idx="1">
                  <c:v>144.9</c:v>
                </c:pt>
                <c:pt idx="2">
                  <c:v>18</c:v>
                </c:pt>
                <c:pt idx="3">
                  <c:v>10</c:v>
                </c:pt>
                <c:pt idx="4">
                  <c:v>40.600000000000009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wMode val="edge"/>
          <c:hMode val="edge"/>
          <c:x val="0.11746874969882132"/>
          <c:y val="0.15916955017301038"/>
          <c:w val="0.83138310893512846"/>
          <c:h val="0.21856978085351789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>
      <c:oddHeader>&amp;L&amp;"Arial,Bold"2011-2012 Run Stats</c:oddHeader>
      <c:oddFooter>&amp;RTime Distribution Chart </c:oddFooter>
    </c:headerFooter>
    <c:pageMargins b="0.75000000000000022" l="0.75000000000000022" r="0.75000000000000022" t="0.75000000000000022" header="0.5" footer="0.5"/>
    <c:pageSetup orientation="landscape" horizontalDpi="30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70</xdr:row>
      <xdr:rowOff>114300</xdr:rowOff>
    </xdr:from>
    <xdr:to>
      <xdr:col>24</xdr:col>
      <xdr:colOff>28575</xdr:colOff>
      <xdr:row>106</xdr:row>
      <xdr:rowOff>76200</xdr:rowOff>
    </xdr:to>
    <xdr:graphicFrame macro="">
      <xdr:nvGraphicFramePr>
        <xdr:cNvPr id="53819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107</xdr:row>
      <xdr:rowOff>142875</xdr:rowOff>
    </xdr:from>
    <xdr:to>
      <xdr:col>23</xdr:col>
      <xdr:colOff>123825</xdr:colOff>
      <xdr:row>141</xdr:row>
      <xdr:rowOff>142875</xdr:rowOff>
    </xdr:to>
    <xdr:graphicFrame macro="">
      <xdr:nvGraphicFramePr>
        <xdr:cNvPr id="53819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0.24083</cdr:x>
      <cdr:y>0.27142</cdr:y>
    </cdr:from>
    <cdr:to>
      <cdr:x>0.26902</cdr:x>
      <cdr:y>0.72409</cdr:y>
    </cdr:to>
    <cdr:sp macro="" textlink="">
      <cdr:nvSpPr>
        <cdr:cNvPr id="2068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7880" y="1522603"/>
          <a:ext cx="219814" cy="2539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pPr algn="ctr"/>
          <a:r>
            <a:rPr lang="en-US" sz="1100"/>
            <a:t>HOLIDAYS BREAK</a:t>
          </a:r>
        </a:p>
      </cdr:txBody>
    </cdr:sp>
  </cdr:relSizeAnchor>
  <cdr:relSizeAnchor xmlns:cdr="http://schemas.openxmlformats.org/drawingml/2006/chartDrawing">
    <cdr:from>
      <cdr:x>0.00648</cdr:x>
      <cdr:y>0.00859</cdr:y>
    </cdr:from>
    <cdr:to>
      <cdr:x>0.10124</cdr:x>
      <cdr:y>0.09631</cdr:y>
    </cdr:to>
    <cdr:sp macro="" textlink="">
      <cdr:nvSpPr>
        <cdr:cNvPr id="2079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73184" cy="486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0.00648</cdr:x>
      <cdr:y>0.00859</cdr:y>
    </cdr:from>
    <cdr:to>
      <cdr:x>0.10124</cdr:x>
      <cdr:y>0.09631</cdr:y>
    </cdr:to>
    <cdr:sp macro="" textlink="">
      <cdr:nvSpPr>
        <cdr:cNvPr id="2080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73184" cy="486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0.00648</cdr:x>
      <cdr:y>0.00859</cdr:y>
    </cdr:from>
    <cdr:to>
      <cdr:x>0.10124</cdr:x>
      <cdr:y>0.09631</cdr:y>
    </cdr:to>
    <cdr:sp macro="" textlink="">
      <cdr:nvSpPr>
        <cdr:cNvPr id="2081" name="Text Box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73184" cy="486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0.00648</cdr:x>
      <cdr:y>0.00859</cdr:y>
    </cdr:from>
    <cdr:to>
      <cdr:x>0.10124</cdr:x>
      <cdr:y>0.09631</cdr:y>
    </cdr:to>
    <cdr:sp macro="" textlink="">
      <cdr:nvSpPr>
        <cdr:cNvPr id="2082" name="Text Box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73184" cy="486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0.00648</cdr:x>
      <cdr:y>0.00859</cdr:y>
    </cdr:from>
    <cdr:to>
      <cdr:x>0.10124</cdr:x>
      <cdr:y>0.09631</cdr:y>
    </cdr:to>
    <cdr:sp macro="" textlink="">
      <cdr:nvSpPr>
        <cdr:cNvPr id="2083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73184" cy="486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14</xdr:col>
      <xdr:colOff>485775</xdr:colOff>
      <xdr:row>41</xdr:row>
      <xdr:rowOff>28575</xdr:rowOff>
    </xdr:to>
    <xdr:graphicFrame macro="">
      <xdr:nvGraphicFramePr>
        <xdr:cNvPr id="67728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47</xdr:row>
      <xdr:rowOff>0</xdr:rowOff>
    </xdr:from>
    <xdr:to>
      <xdr:col>14</xdr:col>
      <xdr:colOff>466725</xdr:colOff>
      <xdr:row>81</xdr:row>
      <xdr:rowOff>0</xdr:rowOff>
    </xdr:to>
    <xdr:graphicFrame macro="">
      <xdr:nvGraphicFramePr>
        <xdr:cNvPr id="67728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0.19205</cdr:x>
      <cdr:y>0.27198</cdr:y>
    </cdr:from>
    <cdr:to>
      <cdr:x>0.22024</cdr:x>
      <cdr:y>0.72465</cdr:y>
    </cdr:to>
    <cdr:sp macro="" textlink="">
      <cdr:nvSpPr>
        <cdr:cNvPr id="2068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8353" y="1539596"/>
          <a:ext cx="219933" cy="256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pPr algn="ctr"/>
          <a:r>
            <a:rPr lang="en-US" sz="1100"/>
            <a:t>HOLIDAYS BREAK</a:t>
          </a:r>
        </a:p>
      </cdr:txBody>
    </cdr:sp>
  </cdr:relSizeAnchor>
  <cdr:relSizeAnchor xmlns:cdr="http://schemas.openxmlformats.org/drawingml/2006/chartDrawing">
    <cdr:from>
      <cdr:x>0.00648</cdr:x>
      <cdr:y>0.00859</cdr:y>
    </cdr:from>
    <cdr:to>
      <cdr:x>0.10124</cdr:x>
      <cdr:y>0.09631</cdr:y>
    </cdr:to>
    <cdr:sp macro="" textlink="">
      <cdr:nvSpPr>
        <cdr:cNvPr id="2079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73184" cy="486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0.00648</cdr:x>
      <cdr:y>0.00859</cdr:y>
    </cdr:from>
    <cdr:to>
      <cdr:x>0.10124</cdr:x>
      <cdr:y>0.09631</cdr:y>
    </cdr:to>
    <cdr:sp macro="" textlink="">
      <cdr:nvSpPr>
        <cdr:cNvPr id="2080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73184" cy="486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0.00648</cdr:x>
      <cdr:y>0.00859</cdr:y>
    </cdr:from>
    <cdr:to>
      <cdr:x>0.10124</cdr:x>
      <cdr:y>0.09631</cdr:y>
    </cdr:to>
    <cdr:sp macro="" textlink="">
      <cdr:nvSpPr>
        <cdr:cNvPr id="2081" name="Text Box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73184" cy="486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0.00648</cdr:x>
      <cdr:y>0.00859</cdr:y>
    </cdr:from>
    <cdr:to>
      <cdr:x>0.10124</cdr:x>
      <cdr:y>0.09631</cdr:y>
    </cdr:to>
    <cdr:sp macro="" textlink="">
      <cdr:nvSpPr>
        <cdr:cNvPr id="2082" name="Text Box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73184" cy="486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0.00648</cdr:x>
      <cdr:y>0.00859</cdr:y>
    </cdr:from>
    <cdr:to>
      <cdr:x>0.10124</cdr:x>
      <cdr:y>0.09631</cdr:y>
    </cdr:to>
    <cdr:sp macro="" textlink="">
      <cdr:nvSpPr>
        <cdr:cNvPr id="2083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73184" cy="486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86"/>
  <sheetViews>
    <sheetView tabSelected="1" defaultGridColor="0" topLeftCell="A95" colorId="23" zoomScale="85" zoomScaleNormal="85" workbookViewId="0">
      <selection activeCell="E117" sqref="E117"/>
    </sheetView>
  </sheetViews>
  <sheetFormatPr defaultColWidth="10.7109375" defaultRowHeight="12.75"/>
  <cols>
    <col min="1" max="1" width="16.140625" style="8" customWidth="1"/>
    <col min="2" max="2" width="3.5703125" style="2" customWidth="1"/>
    <col min="3" max="3" width="8" style="3" customWidth="1"/>
    <col min="4" max="4" width="6.85546875" style="3" customWidth="1"/>
    <col min="5" max="5" width="7.85546875" style="3" customWidth="1"/>
    <col min="6" max="6" width="8" style="2" customWidth="1"/>
    <col min="7" max="7" width="7.140625" style="3" customWidth="1"/>
    <col min="8" max="8" width="6.5703125" style="3" customWidth="1"/>
    <col min="9" max="9" width="7.42578125" style="2" customWidth="1"/>
    <col min="10" max="10" width="6.85546875" style="2" customWidth="1"/>
    <col min="11" max="11" width="6.7109375" style="2" customWidth="1"/>
    <col min="12" max="12" width="7.42578125" style="5" customWidth="1"/>
    <col min="13" max="13" width="7.7109375" style="9" customWidth="1"/>
    <col min="14" max="14" width="6.85546875" style="2" customWidth="1"/>
    <col min="15" max="15" width="5.7109375" style="2" customWidth="1"/>
    <col min="16" max="16" width="5.5703125" style="2" customWidth="1"/>
    <col min="17" max="17" width="5.28515625" customWidth="1"/>
    <col min="18" max="18" width="6.28515625" style="2" customWidth="1"/>
    <col min="19" max="19" width="5.7109375" style="2" customWidth="1"/>
    <col min="20" max="31" width="6.85546875" style="2" customWidth="1"/>
    <col min="32" max="32" width="8.42578125" style="2" customWidth="1"/>
    <col min="33" max="37" width="6.85546875" style="2" customWidth="1"/>
    <col min="38" max="38" width="7.140625" style="2" customWidth="1"/>
    <col min="39" max="43" width="6.85546875" style="2" customWidth="1"/>
    <col min="44" max="44" width="7.85546875" style="2" customWidth="1"/>
    <col min="45" max="45" width="6.7109375" style="2" customWidth="1"/>
    <col min="46" max="56" width="6.85546875" style="2" customWidth="1"/>
    <col min="57" max="57" width="2.85546875" style="2" customWidth="1"/>
    <col min="58" max="60" width="6.85546875" style="2" customWidth="1"/>
    <col min="61" max="61" width="4.85546875" style="2" customWidth="1"/>
    <col min="62" max="62" width="4.5703125" style="2" customWidth="1"/>
    <col min="63" max="63" width="4.85546875" style="2" customWidth="1"/>
    <col min="64" max="64" width="5.28515625" style="2" customWidth="1"/>
    <col min="65" max="16384" width="10.7109375" style="2"/>
  </cols>
  <sheetData>
    <row r="1" spans="1:64" ht="20.25">
      <c r="D1" s="43"/>
      <c r="E1" s="43"/>
      <c r="F1" s="43"/>
      <c r="G1" s="43"/>
      <c r="H1" s="43"/>
      <c r="I1" s="43"/>
      <c r="J1" s="1"/>
      <c r="K1" s="1"/>
    </row>
    <row r="2" spans="1:64" ht="26.25">
      <c r="C2" s="93" t="s">
        <v>209</v>
      </c>
      <c r="U2" s="33"/>
      <c r="AA2" s="12"/>
      <c r="AD2"/>
      <c r="AE2"/>
    </row>
    <row r="3" spans="1:64">
      <c r="AD3"/>
      <c r="AE3"/>
    </row>
    <row r="4" spans="1:64">
      <c r="AD4"/>
      <c r="AE4"/>
      <c r="AF4" s="2">
        <f>SUM(AF8:AF19)</f>
        <v>16104</v>
      </c>
      <c r="AG4" s="2">
        <f>SUM(AG8:AG19)</f>
        <v>635.20000000000005</v>
      </c>
      <c r="AH4" s="2">
        <f>AG4/AF4*100</f>
        <v>3.9443616492796827</v>
      </c>
      <c r="AI4" s="2">
        <f>100-AH4</f>
        <v>96.055638350720315</v>
      </c>
    </row>
    <row r="5" spans="1:64">
      <c r="A5" s="13"/>
      <c r="B5"/>
      <c r="C5" s="19" t="s">
        <v>1</v>
      </c>
      <c r="D5" s="24"/>
      <c r="E5" s="24"/>
      <c r="F5" s="24"/>
      <c r="G5"/>
      <c r="I5" s="19" t="s">
        <v>2</v>
      </c>
      <c r="J5" s="19"/>
      <c r="K5" s="19"/>
      <c r="L5" s="19"/>
      <c r="M5" s="39"/>
      <c r="N5" s="19" t="s">
        <v>3</v>
      </c>
      <c r="O5" s="20"/>
      <c r="P5" s="20"/>
      <c r="Q5" s="20"/>
      <c r="R5" s="20"/>
      <c r="S5"/>
      <c r="AD5"/>
      <c r="AE5"/>
      <c r="AG5" s="4" t="s">
        <v>289</v>
      </c>
      <c r="AK5" s="17"/>
      <c r="AL5" s="19" t="s">
        <v>47</v>
      </c>
      <c r="AM5" s="20"/>
      <c r="AN5" s="20"/>
      <c r="AO5" s="20"/>
      <c r="AP5" s="20"/>
      <c r="BF5" s="4" t="s">
        <v>32</v>
      </c>
      <c r="BL5" s="15"/>
    </row>
    <row r="6" spans="1:64">
      <c r="A6" s="13"/>
      <c r="B6"/>
      <c r="C6" s="7" t="s">
        <v>5</v>
      </c>
      <c r="D6" s="10" t="s">
        <v>6</v>
      </c>
      <c r="E6" s="10" t="s">
        <v>7</v>
      </c>
      <c r="F6" s="10"/>
      <c r="G6" t="s">
        <v>9</v>
      </c>
      <c r="H6" s="16" t="s">
        <v>10</v>
      </c>
      <c r="I6" s="97" t="s">
        <v>5</v>
      </c>
      <c r="J6" s="10" t="s">
        <v>11</v>
      </c>
      <c r="K6" s="10" t="s">
        <v>6</v>
      </c>
      <c r="L6" s="10" t="s">
        <v>12</v>
      </c>
      <c r="M6" s="39"/>
      <c r="N6" s="6" t="s">
        <v>13</v>
      </c>
      <c r="O6" s="10" t="s">
        <v>14</v>
      </c>
      <c r="P6" s="10" t="s">
        <v>15</v>
      </c>
      <c r="Q6" s="2" t="s">
        <v>7</v>
      </c>
      <c r="R6" s="10" t="s">
        <v>16</v>
      </c>
      <c r="S6" s="2" t="s">
        <v>29</v>
      </c>
      <c r="T6" s="10" t="s">
        <v>17</v>
      </c>
      <c r="U6" s="10" t="s">
        <v>20</v>
      </c>
      <c r="V6" s="10" t="s">
        <v>21</v>
      </c>
      <c r="W6" s="5" t="s">
        <v>31</v>
      </c>
      <c r="X6" s="10" t="s">
        <v>19</v>
      </c>
      <c r="Y6" s="10" t="s">
        <v>22</v>
      </c>
      <c r="Z6" s="10" t="s">
        <v>42</v>
      </c>
      <c r="AA6" s="37" t="s">
        <v>44</v>
      </c>
      <c r="AB6" s="10" t="s">
        <v>23</v>
      </c>
      <c r="AC6" s="10" t="s">
        <v>18</v>
      </c>
      <c r="AD6" s="10" t="s">
        <v>43</v>
      </c>
      <c r="AE6" s="10" t="s">
        <v>24</v>
      </c>
      <c r="AF6" s="5" t="s">
        <v>290</v>
      </c>
      <c r="AG6" s="5" t="s">
        <v>203</v>
      </c>
      <c r="AH6" s="5" t="s">
        <v>12</v>
      </c>
      <c r="AI6" s="5" t="s">
        <v>301</v>
      </c>
      <c r="AK6" s="16" t="s">
        <v>9</v>
      </c>
      <c r="AL6" s="10" t="s">
        <v>25</v>
      </c>
      <c r="AM6" s="10" t="s">
        <v>26</v>
      </c>
      <c r="AN6" s="10" t="s">
        <v>27</v>
      </c>
      <c r="AO6" s="5" t="s">
        <v>28</v>
      </c>
      <c r="AP6" s="2" t="s">
        <v>16</v>
      </c>
      <c r="AQ6" s="2" t="s">
        <v>29</v>
      </c>
      <c r="AR6" s="10" t="s">
        <v>17</v>
      </c>
      <c r="AS6" s="10" t="s">
        <v>20</v>
      </c>
      <c r="AT6" s="10" t="s">
        <v>21</v>
      </c>
      <c r="AU6" s="10" t="s">
        <v>19</v>
      </c>
      <c r="AV6" s="10" t="s">
        <v>22</v>
      </c>
      <c r="AW6" s="10" t="s">
        <v>42</v>
      </c>
      <c r="AX6" s="33" t="s">
        <v>44</v>
      </c>
      <c r="AY6" s="10" t="s">
        <v>23</v>
      </c>
      <c r="AZ6" s="10" t="s">
        <v>30</v>
      </c>
      <c r="BA6" s="10" t="s">
        <v>31</v>
      </c>
      <c r="BB6" s="10" t="s">
        <v>43</v>
      </c>
      <c r="BC6" s="35" t="s">
        <v>127</v>
      </c>
      <c r="BL6" s="15"/>
    </row>
    <row r="7" spans="1:64">
      <c r="A7" s="23" t="s">
        <v>0</v>
      </c>
      <c r="B7" s="83" t="s">
        <v>78</v>
      </c>
      <c r="C7" s="2" t="s">
        <v>288</v>
      </c>
      <c r="I7" s="98"/>
      <c r="M7" s="40"/>
      <c r="Q7" s="2"/>
      <c r="R7"/>
      <c r="BL7" s="15"/>
    </row>
    <row r="8" spans="1:64">
      <c r="A8" s="13">
        <v>39756</v>
      </c>
      <c r="B8">
        <v>1</v>
      </c>
      <c r="C8" s="3">
        <f>168-(2*24+6)-D8-E8-F8</f>
        <v>114</v>
      </c>
      <c r="D8" s="14"/>
      <c r="E8" s="14"/>
      <c r="F8" s="5"/>
      <c r="G8" s="11">
        <f t="shared" ref="G8:G14" si="0">SUM(C8:E8)</f>
        <v>114</v>
      </c>
      <c r="H8" s="11">
        <f t="shared" ref="H8:H14" si="1">SUM(N8:R8)</f>
        <v>114</v>
      </c>
      <c r="I8" s="99">
        <f>'Weekly Records '!K8</f>
        <v>111.7</v>
      </c>
      <c r="J8" s="2">
        <f t="shared" ref="J8:J14" si="2">I8/C8*100</f>
        <v>97.982456140350877</v>
      </c>
      <c r="K8" s="3"/>
      <c r="M8" s="5"/>
      <c r="N8" s="3">
        <f>I8+K8</f>
        <v>111.7</v>
      </c>
      <c r="O8" s="2">
        <f>'Weekly Records '!K9</f>
        <v>0.7</v>
      </c>
      <c r="Q8" s="2"/>
      <c r="R8" s="2">
        <f>'Weekly Records '!K11</f>
        <v>1.6</v>
      </c>
      <c r="S8" s="2">
        <f>SUM(T8:AE8)</f>
        <v>1.6</v>
      </c>
      <c r="T8" s="7">
        <f>'Weekly Records '!K13</f>
        <v>0.7</v>
      </c>
      <c r="U8" s="7"/>
      <c r="Y8" s="7"/>
      <c r="Z8" s="7"/>
      <c r="AA8" s="7"/>
      <c r="AB8" s="7"/>
      <c r="AC8" s="7">
        <f>'Weekly Records '!K12</f>
        <v>0.9</v>
      </c>
      <c r="AD8" s="7"/>
      <c r="AE8" s="7"/>
      <c r="AF8" s="2">
        <f>C8*12</f>
        <v>1368</v>
      </c>
      <c r="AG8" s="7">
        <f>'Weekly Records '!M19</f>
        <v>116</v>
      </c>
      <c r="AH8" s="7">
        <f>AG8/AF8*100</f>
        <v>8.4795321637426895</v>
      </c>
      <c r="AI8" s="7">
        <f>100-AH8</f>
        <v>91.520467836257311</v>
      </c>
      <c r="AK8" s="11">
        <f>SUM(AL8:AP8)</f>
        <v>114</v>
      </c>
      <c r="AL8" s="2">
        <f>'Weekly Records '!K24</f>
        <v>20.440000000000001</v>
      </c>
      <c r="AM8" s="2">
        <f>'Weekly Records '!K25</f>
        <v>6</v>
      </c>
      <c r="AN8" s="2">
        <f>'Weekly Records '!K26</f>
        <v>82.06</v>
      </c>
      <c r="AP8" s="2">
        <f>'Weekly Records '!K27</f>
        <v>5.5</v>
      </c>
      <c r="AQ8" s="2">
        <f>SUM(AR8:BC8)</f>
        <v>5.5</v>
      </c>
      <c r="AU8" s="2">
        <v>5.5</v>
      </c>
      <c r="BC8" s="7"/>
      <c r="BD8" s="7"/>
      <c r="BK8" s="11"/>
      <c r="BL8" s="15"/>
    </row>
    <row r="9" spans="1:64">
      <c r="A9" s="13">
        <v>39763</v>
      </c>
      <c r="B9">
        <v>2</v>
      </c>
      <c r="C9" s="3">
        <f>168-D9-E9-F9</f>
        <v>168</v>
      </c>
      <c r="D9" s="14"/>
      <c r="E9" s="14"/>
      <c r="F9" s="5"/>
      <c r="G9" s="11">
        <f t="shared" si="0"/>
        <v>168</v>
      </c>
      <c r="H9" s="11">
        <f t="shared" si="1"/>
        <v>168.00000000000003</v>
      </c>
      <c r="I9" s="100">
        <f>'Weekly Records '!K37</f>
        <v>158.4</v>
      </c>
      <c r="J9" s="2">
        <f t="shared" si="2"/>
        <v>94.285714285714278</v>
      </c>
      <c r="K9" s="3"/>
      <c r="M9" s="5"/>
      <c r="N9" s="3">
        <f>I9+K9</f>
        <v>158.4</v>
      </c>
      <c r="O9" s="2">
        <f>'Weekly Records '!K38</f>
        <v>1.7999999999999998</v>
      </c>
      <c r="P9" s="7"/>
      <c r="Q9" s="2"/>
      <c r="R9" s="7">
        <f>'Weekly Records '!K40</f>
        <v>7.8</v>
      </c>
      <c r="S9" s="2">
        <f t="shared" ref="S9:S45" si="3">SUM(T9:AE9)</f>
        <v>7.8</v>
      </c>
      <c r="T9" s="7">
        <f>'Weekly Records '!K41+'Weekly Records '!K43</f>
        <v>3.3</v>
      </c>
      <c r="U9" s="7"/>
      <c r="V9" s="7"/>
      <c r="W9" s="7"/>
      <c r="X9" s="7"/>
      <c r="Y9" s="2">
        <f>'Weekly Records '!K44</f>
        <v>1</v>
      </c>
      <c r="AA9" s="2">
        <f>'Weekly Records '!K42</f>
        <v>3.5</v>
      </c>
      <c r="AF9" s="2">
        <f t="shared" ref="AF9:AF14" si="4">C9*12</f>
        <v>2016</v>
      </c>
      <c r="AG9" s="7">
        <f>'Weekly Records '!M47</f>
        <v>92</v>
      </c>
      <c r="AH9" s="7">
        <f t="shared" ref="AH9:AH14" si="5">AG9/AF9*100</f>
        <v>4.5634920634920633</v>
      </c>
      <c r="AI9" s="7">
        <f t="shared" ref="AI9:AI17" si="6">100-AH9</f>
        <v>95.436507936507937</v>
      </c>
      <c r="AJ9" s="33"/>
      <c r="AK9" s="11">
        <f t="shared" ref="AK9:AK27" si="7">SUM(AL9:AP9)</f>
        <v>167.98000000000002</v>
      </c>
      <c r="AL9" s="2">
        <f>'Weekly Records '!K52</f>
        <v>30.880000000000006</v>
      </c>
      <c r="AM9" s="2">
        <f>'Weekly Records '!K53</f>
        <v>5.3</v>
      </c>
      <c r="AN9" s="2">
        <f>'Weekly Records '!K54</f>
        <v>130.80000000000001</v>
      </c>
      <c r="AP9" s="2">
        <f>'Weekly Records '!K55</f>
        <v>1</v>
      </c>
      <c r="AQ9" s="2">
        <f>SUM(AR9:BC9)</f>
        <v>1</v>
      </c>
      <c r="BA9" s="2">
        <f>'Weekly Records '!K56</f>
        <v>1</v>
      </c>
      <c r="BC9" s="33"/>
      <c r="BK9" s="11"/>
      <c r="BL9" s="15"/>
    </row>
    <row r="10" spans="1:64">
      <c r="A10" s="13">
        <v>39770</v>
      </c>
      <c r="B10">
        <v>3</v>
      </c>
      <c r="C10" s="3">
        <f>(168-(8+24+12))-D10-E10-F10</f>
        <v>124</v>
      </c>
      <c r="D10" s="14"/>
      <c r="E10" s="14"/>
      <c r="F10" s="5"/>
      <c r="G10" s="11">
        <f t="shared" si="0"/>
        <v>124</v>
      </c>
      <c r="H10" s="11">
        <f>SUM(N10:R10)</f>
        <v>124.00000000000001</v>
      </c>
      <c r="I10" s="100">
        <f>'Weekly Records '!K64</f>
        <v>107.9</v>
      </c>
      <c r="J10" s="2">
        <f t="shared" si="2"/>
        <v>87.016129032258078</v>
      </c>
      <c r="N10" s="3">
        <f>I10+K10</f>
        <v>107.9</v>
      </c>
      <c r="O10" s="2">
        <f>'Weekly Records '!K65</f>
        <v>2.7</v>
      </c>
      <c r="Q10" s="2"/>
      <c r="R10" s="2">
        <f>'Weekly Records '!K67</f>
        <v>13.4</v>
      </c>
      <c r="S10" s="2">
        <f>SUM(T10:AE10)</f>
        <v>13.4</v>
      </c>
      <c r="T10" s="7"/>
      <c r="U10" s="7"/>
      <c r="V10" s="7"/>
      <c r="W10" s="7"/>
      <c r="X10" s="7"/>
      <c r="Y10" s="7">
        <f>'Weekly Records '!K68</f>
        <v>0.8</v>
      </c>
      <c r="Z10" s="7"/>
      <c r="AB10" s="7"/>
      <c r="AC10" s="7"/>
      <c r="AD10" s="7">
        <f>'Weekly Records '!K69</f>
        <v>11.9</v>
      </c>
      <c r="AE10" s="7">
        <f>'Weekly Records '!K70</f>
        <v>0.7</v>
      </c>
      <c r="AF10" s="2">
        <f>C10*12</f>
        <v>1488</v>
      </c>
      <c r="AG10" s="7">
        <f>'Weekly Records '!M75</f>
        <v>197.2</v>
      </c>
      <c r="AH10" s="7">
        <f t="shared" si="5"/>
        <v>13.252688172043008</v>
      </c>
      <c r="AI10" s="7">
        <f t="shared" si="6"/>
        <v>86.747311827956992</v>
      </c>
      <c r="AJ10" s="33"/>
      <c r="AK10" s="11">
        <f t="shared" si="7"/>
        <v>124</v>
      </c>
      <c r="AL10" s="2">
        <f>'Weekly Records '!K80</f>
        <v>20.62</v>
      </c>
      <c r="AM10" s="2">
        <f>'Weekly Records '!K81</f>
        <v>5.3</v>
      </c>
      <c r="AN10" s="2">
        <f>'Weekly Records '!K82</f>
        <v>85.28</v>
      </c>
      <c r="AP10" s="2">
        <f>'Weekly Records '!K83</f>
        <v>12.799999999999999</v>
      </c>
      <c r="AQ10" s="2">
        <f t="shared" ref="AQ10:AQ45" si="8">SUM(AR10:BC10)</f>
        <v>12.799999999999999</v>
      </c>
      <c r="AS10" s="7"/>
      <c r="AT10" s="7"/>
      <c r="AU10" s="7"/>
      <c r="AV10" s="7">
        <f>'Weekly Records '!K84</f>
        <v>0.2</v>
      </c>
      <c r="AW10" s="7"/>
      <c r="AY10" s="7"/>
      <c r="AZ10" s="7"/>
      <c r="BA10" s="7"/>
      <c r="BB10" s="7">
        <f>'Weekly Records '!K85</f>
        <v>11.9</v>
      </c>
      <c r="BC10" s="7">
        <f>'Weekly Records '!K86</f>
        <v>0.7</v>
      </c>
      <c r="BD10" s="7"/>
      <c r="BF10" s="2" t="s">
        <v>315</v>
      </c>
      <c r="BI10"/>
      <c r="BK10" s="11"/>
      <c r="BL10" s="15"/>
    </row>
    <row r="11" spans="1:64">
      <c r="A11" s="13">
        <v>39777</v>
      </c>
      <c r="B11">
        <v>4</v>
      </c>
      <c r="C11" s="3">
        <f>168-D11-E11</f>
        <v>120</v>
      </c>
      <c r="D11" s="14">
        <v>38</v>
      </c>
      <c r="E11" s="14">
        <v>10</v>
      </c>
      <c r="F11" s="5"/>
      <c r="G11" s="11">
        <f t="shared" si="0"/>
        <v>168</v>
      </c>
      <c r="H11" s="11">
        <f>SUM(N11:R11)</f>
        <v>168</v>
      </c>
      <c r="I11" s="100">
        <f>'Weekly Records '!K96-K11</f>
        <v>119.1</v>
      </c>
      <c r="J11" s="2">
        <f t="shared" si="2"/>
        <v>99.25</v>
      </c>
      <c r="K11" s="3">
        <f>'Weekly Records '!L96</f>
        <v>31.5</v>
      </c>
      <c r="L11" s="5">
        <f>K11/D11*100</f>
        <v>82.89473684210526</v>
      </c>
      <c r="M11" s="5"/>
      <c r="N11" s="3">
        <f t="shared" ref="N11:N26" si="9">I11+K11</f>
        <v>150.6</v>
      </c>
      <c r="O11" s="2">
        <f>'Weekly Records '!K97</f>
        <v>1</v>
      </c>
      <c r="P11" s="2">
        <f>'Weekly Records '!K98</f>
        <v>5.5</v>
      </c>
      <c r="Q11" s="2">
        <f>'Weekly Records '!K100</f>
        <v>10</v>
      </c>
      <c r="R11" s="2">
        <f>'Weekly Records '!K99-Q11</f>
        <v>0.90000000000000036</v>
      </c>
      <c r="S11" s="2">
        <f t="shared" si="3"/>
        <v>0.9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f>'Weekly Records '!K101</f>
        <v>0.9</v>
      </c>
      <c r="AE11" s="7"/>
      <c r="AF11" s="2">
        <f t="shared" si="4"/>
        <v>1440</v>
      </c>
      <c r="AG11" s="7">
        <f>'Weekly Records '!M104</f>
        <v>113</v>
      </c>
      <c r="AH11" s="7">
        <f t="shared" si="5"/>
        <v>7.8472222222222223</v>
      </c>
      <c r="AI11" s="7">
        <f t="shared" si="6"/>
        <v>92.152777777777771</v>
      </c>
      <c r="AJ11" s="33"/>
      <c r="AK11" s="11">
        <f t="shared" si="7"/>
        <v>168.03000000000003</v>
      </c>
      <c r="AL11" s="7">
        <f>'Weekly Records '!K109</f>
        <v>21.686000000000007</v>
      </c>
      <c r="AM11" s="7">
        <f>'Weekly Records '!K110</f>
        <v>15.399999999999999</v>
      </c>
      <c r="AN11" s="7">
        <f>'Weekly Records '!K111</f>
        <v>107.54400000000003</v>
      </c>
      <c r="AO11" s="2">
        <f>'Weekly Records '!K113</f>
        <v>10.5</v>
      </c>
      <c r="AP11" s="7">
        <f>'Weekly Records '!K112-AO11</f>
        <v>12.899999999999999</v>
      </c>
      <c r="AQ11" s="2">
        <f t="shared" si="8"/>
        <v>12.899999999999999</v>
      </c>
      <c r="AR11" s="7">
        <f>'Weekly Records '!K114+'Weekly Records '!K115+'Weekly Records '!K116</f>
        <v>12.899999999999999</v>
      </c>
      <c r="AT11" s="7"/>
      <c r="AU11" s="7"/>
      <c r="AV11" s="7"/>
      <c r="AW11" s="7"/>
      <c r="AY11" s="7"/>
      <c r="AZ11" s="7"/>
      <c r="BA11" s="7"/>
      <c r="BB11" s="7"/>
      <c r="BC11" s="7"/>
      <c r="BJ11" s="41"/>
      <c r="BK11" s="11"/>
      <c r="BL11" s="15"/>
    </row>
    <row r="12" spans="1:64">
      <c r="A12" s="13">
        <v>39784</v>
      </c>
      <c r="B12">
        <v>5</v>
      </c>
      <c r="C12" s="3">
        <f>168-D12-E12-F12</f>
        <v>168</v>
      </c>
      <c r="D12" s="14"/>
      <c r="E12" s="14"/>
      <c r="F12" s="5"/>
      <c r="G12" s="11">
        <f t="shared" si="0"/>
        <v>168</v>
      </c>
      <c r="H12" s="11">
        <f t="shared" si="1"/>
        <v>168</v>
      </c>
      <c r="I12" s="100">
        <f>'Weekly Records '!K124</f>
        <v>167.9</v>
      </c>
      <c r="J12" s="2">
        <f t="shared" si="2"/>
        <v>99.94047619047619</v>
      </c>
      <c r="K12" s="11"/>
      <c r="M12" s="5"/>
      <c r="N12" s="3">
        <f>I12+K12</f>
        <v>167.9</v>
      </c>
      <c r="P12" s="11"/>
      <c r="Q12" s="11"/>
      <c r="R12" s="11">
        <f>'Weekly Records '!K127</f>
        <v>0.1</v>
      </c>
      <c r="S12" s="2">
        <f t="shared" si="3"/>
        <v>0.1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>
        <v>0.1</v>
      </c>
      <c r="AF12" s="2">
        <f t="shared" si="4"/>
        <v>2016</v>
      </c>
      <c r="AG12" s="7">
        <f>'Weekly Records '!M133</f>
        <v>59</v>
      </c>
      <c r="AH12" s="7">
        <f t="shared" si="5"/>
        <v>2.9265873015873014</v>
      </c>
      <c r="AI12" s="7">
        <f t="shared" si="6"/>
        <v>97.073412698412696</v>
      </c>
      <c r="AJ12" s="30"/>
      <c r="AK12" s="11">
        <f t="shared" si="7"/>
        <v>168.00000000000003</v>
      </c>
      <c r="AL12" s="7">
        <f>'Weekly Records '!K139</f>
        <v>32.660000000000011</v>
      </c>
      <c r="AM12" s="7">
        <f>'Weekly Records '!K140</f>
        <v>0.9</v>
      </c>
      <c r="AN12" s="7">
        <f>'Weekly Records '!K141</f>
        <v>130.94000000000003</v>
      </c>
      <c r="AP12" s="7">
        <f>'Weekly Records '!K142</f>
        <v>3.5</v>
      </c>
      <c r="AQ12" s="2">
        <f t="shared" si="8"/>
        <v>3.5</v>
      </c>
      <c r="AU12" s="7"/>
      <c r="AV12" s="7"/>
      <c r="AW12" s="7"/>
      <c r="AX12" s="2">
        <f>'Weekly Records '!K144</f>
        <v>0.3</v>
      </c>
      <c r="AY12" s="7"/>
      <c r="AZ12" s="7"/>
      <c r="BA12" s="7"/>
      <c r="BB12" s="7"/>
      <c r="BC12" s="2">
        <f>'Weekly Records '!K143</f>
        <v>3.2</v>
      </c>
      <c r="BI12"/>
      <c r="BK12" s="11"/>
      <c r="BL12" s="15"/>
    </row>
    <row r="13" spans="1:64" ht="15">
      <c r="A13" s="13">
        <v>39791</v>
      </c>
      <c r="B13">
        <v>6</v>
      </c>
      <c r="C13" s="3">
        <f>168-D13-E13-F13</f>
        <v>120</v>
      </c>
      <c r="D13" s="14">
        <v>48</v>
      </c>
      <c r="E13" s="14"/>
      <c r="F13" s="5"/>
      <c r="G13" s="11">
        <f>SUM(C13:E13)</f>
        <v>168</v>
      </c>
      <c r="H13" s="11">
        <f t="shared" si="1"/>
        <v>168</v>
      </c>
      <c r="I13" s="100">
        <f>'Weekly Records '!K153-K13</f>
        <v>120</v>
      </c>
      <c r="J13" s="2">
        <f t="shared" si="2"/>
        <v>100</v>
      </c>
      <c r="K13" s="11">
        <f>'Weekly Records '!L153</f>
        <v>48</v>
      </c>
      <c r="L13" s="5">
        <f>K13/D13*100</f>
        <v>100</v>
      </c>
      <c r="N13" s="3">
        <f t="shared" si="9"/>
        <v>168</v>
      </c>
      <c r="P13" s="11"/>
      <c r="Q13" s="11"/>
      <c r="R13" s="11">
        <f>'Weekly Records '!K156</f>
        <v>0</v>
      </c>
      <c r="S13" s="2">
        <f t="shared" si="3"/>
        <v>0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">
        <f t="shared" si="4"/>
        <v>1440</v>
      </c>
      <c r="AG13" s="7">
        <f>'Weekly Records '!M160</f>
        <v>24</v>
      </c>
      <c r="AH13" s="7">
        <f t="shared" si="5"/>
        <v>1.6666666666666667</v>
      </c>
      <c r="AI13" s="7">
        <f t="shared" si="6"/>
        <v>98.333333333333329</v>
      </c>
      <c r="AJ13" s="30"/>
      <c r="AK13" s="11">
        <f t="shared" si="7"/>
        <v>168.00000000000003</v>
      </c>
      <c r="AL13" s="27">
        <f>'Weekly Records '!K166</f>
        <v>24.640000000000004</v>
      </c>
      <c r="AM13" s="27">
        <f>'Weekly Records '!K167</f>
        <v>14.700000000000001</v>
      </c>
      <c r="AN13" s="27">
        <f>'Weekly Records '!K168</f>
        <v>124.86000000000001</v>
      </c>
      <c r="AP13" s="27">
        <f>'Weekly Records '!K169</f>
        <v>3.8</v>
      </c>
      <c r="AQ13" s="2">
        <f t="shared" si="8"/>
        <v>3.8</v>
      </c>
      <c r="AR13" s="7"/>
      <c r="AS13" s="7"/>
      <c r="AT13" s="7">
        <f>'Weekly Records '!K171</f>
        <v>0.3</v>
      </c>
      <c r="AU13" s="7"/>
      <c r="AV13" s="7"/>
      <c r="AW13" s="7"/>
      <c r="AY13" s="7"/>
      <c r="AZ13" s="7"/>
      <c r="BA13" s="7"/>
      <c r="BB13" s="7"/>
      <c r="BC13" s="2">
        <f>'Weekly Records '!K170</f>
        <v>3.5</v>
      </c>
      <c r="BD13" s="7"/>
      <c r="BI13"/>
      <c r="BJ13" s="52"/>
      <c r="BK13" s="11"/>
      <c r="BL13" s="15"/>
    </row>
    <row r="14" spans="1:64" ht="15">
      <c r="A14" s="13">
        <v>39798</v>
      </c>
      <c r="B14">
        <v>7</v>
      </c>
      <c r="C14" s="3">
        <f>168-(2+2*24)-D14-E14-F14</f>
        <v>102</v>
      </c>
      <c r="D14" s="14">
        <v>16</v>
      </c>
      <c r="E14" s="14"/>
      <c r="F14" s="5"/>
      <c r="G14" s="11">
        <f t="shared" si="0"/>
        <v>118</v>
      </c>
      <c r="H14" s="11">
        <f t="shared" si="1"/>
        <v>118</v>
      </c>
      <c r="I14" s="99">
        <f>'Weekly Records '!K180-K14</f>
        <v>102</v>
      </c>
      <c r="J14" s="2">
        <f t="shared" si="2"/>
        <v>100</v>
      </c>
      <c r="K14" s="11">
        <f>'Weekly Records '!L180</f>
        <v>14</v>
      </c>
      <c r="L14" s="5">
        <f>K14/D14*100</f>
        <v>87.5</v>
      </c>
      <c r="M14" s="5"/>
      <c r="N14" s="3">
        <f t="shared" si="9"/>
        <v>116</v>
      </c>
      <c r="P14" s="11"/>
      <c r="Q14" s="11"/>
      <c r="R14" s="11">
        <f>'Weekly Records '!K183</f>
        <v>2</v>
      </c>
      <c r="S14" s="2">
        <f t="shared" si="3"/>
        <v>2</v>
      </c>
      <c r="T14" s="7"/>
      <c r="U14" s="7"/>
      <c r="X14" s="7"/>
      <c r="Y14" s="7"/>
      <c r="Z14" s="7"/>
      <c r="AA14" s="7"/>
      <c r="AB14" s="7"/>
      <c r="AC14" s="7"/>
      <c r="AD14" s="7"/>
      <c r="AE14" s="7">
        <f>'Weekly Records '!K184</f>
        <v>2</v>
      </c>
      <c r="AF14" s="2">
        <f t="shared" si="4"/>
        <v>1224</v>
      </c>
      <c r="AG14" s="7">
        <f>'Weekly Records '!M187</f>
        <v>11</v>
      </c>
      <c r="AH14" s="7">
        <f t="shared" si="5"/>
        <v>0.89869281045751626</v>
      </c>
      <c r="AI14" s="7">
        <f t="shared" si="6"/>
        <v>99.101307189542482</v>
      </c>
      <c r="AK14" s="11">
        <f t="shared" si="7"/>
        <v>118.00000000000004</v>
      </c>
      <c r="AL14" s="2">
        <f>'Weekly Records '!K193</f>
        <v>20.220000000000006</v>
      </c>
      <c r="AM14" s="2">
        <f>'Weekly Records '!K194</f>
        <v>1.2</v>
      </c>
      <c r="AN14" s="2">
        <f>'Weekly Records '!K195</f>
        <v>93.680000000000035</v>
      </c>
      <c r="AP14" s="2">
        <f>'Weekly Records '!K196</f>
        <v>2.9</v>
      </c>
      <c r="AQ14" s="2">
        <f t="shared" si="8"/>
        <v>2.9</v>
      </c>
      <c r="AR14" s="7"/>
      <c r="AS14" s="7"/>
      <c r="AT14" s="7"/>
      <c r="AU14" s="7"/>
      <c r="AV14" s="7"/>
      <c r="AW14" s="7"/>
      <c r="AY14" s="7">
        <f>'Weekly Records '!K197</f>
        <v>0.9</v>
      </c>
      <c r="AZ14" s="7"/>
      <c r="BA14" s="7"/>
      <c r="BB14" s="7"/>
      <c r="BC14" s="7">
        <f>'Weekly Records '!K198</f>
        <v>2</v>
      </c>
      <c r="BD14" s="7"/>
      <c r="BI14"/>
      <c r="BJ14" s="52"/>
      <c r="BK14" s="11"/>
      <c r="BL14" s="15"/>
    </row>
    <row r="15" spans="1:64" ht="15">
      <c r="A15" s="13">
        <v>39805</v>
      </c>
      <c r="B15">
        <v>8</v>
      </c>
      <c r="D15" s="14"/>
      <c r="E15" s="14"/>
      <c r="F15" s="5"/>
      <c r="G15" s="11">
        <f>SUM(C15:F15)</f>
        <v>0</v>
      </c>
      <c r="H15" s="11"/>
      <c r="I15" s="99"/>
      <c r="K15" s="11"/>
      <c r="M15" s="5"/>
      <c r="N15" s="3">
        <f>I15+K15</f>
        <v>0</v>
      </c>
      <c r="O15" s="11"/>
      <c r="P15" s="11"/>
      <c r="Q15" s="11"/>
      <c r="R15" s="11"/>
      <c r="S15" s="2">
        <f t="shared" si="3"/>
        <v>0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K15" s="11">
        <f t="shared" si="7"/>
        <v>0</v>
      </c>
      <c r="AQ15" s="2">
        <f t="shared" si="8"/>
        <v>0</v>
      </c>
      <c r="AR15" s="7"/>
      <c r="AS15" s="7"/>
      <c r="AT15" s="7"/>
      <c r="AU15" s="7"/>
      <c r="AV15" s="7"/>
      <c r="AW15" s="7"/>
      <c r="AY15" s="7"/>
      <c r="AZ15" s="7"/>
      <c r="BA15" s="7"/>
      <c r="BB15" s="7"/>
      <c r="BC15" s="7"/>
      <c r="BD15" s="7"/>
      <c r="BJ15" s="52"/>
      <c r="BK15" s="11"/>
    </row>
    <row r="16" spans="1:64">
      <c r="A16" s="13">
        <v>39812</v>
      </c>
      <c r="B16">
        <v>9</v>
      </c>
      <c r="D16" s="14"/>
      <c r="E16" s="14"/>
      <c r="F16" s="5"/>
      <c r="G16" s="11">
        <f>SUM(C16:F16)</f>
        <v>0</v>
      </c>
      <c r="H16" s="11"/>
      <c r="I16" s="99"/>
      <c r="K16" s="11"/>
      <c r="M16" s="5"/>
      <c r="N16" s="3">
        <f t="shared" si="9"/>
        <v>0</v>
      </c>
      <c r="O16" s="11"/>
      <c r="P16" s="11"/>
      <c r="Q16" s="11"/>
      <c r="R16" s="11"/>
      <c r="S16" s="2">
        <f t="shared" si="3"/>
        <v>0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K16" s="11">
        <f t="shared" si="7"/>
        <v>0</v>
      </c>
      <c r="AL16" s="11"/>
      <c r="AM16" s="11"/>
      <c r="AN16" s="11"/>
      <c r="AP16" s="11"/>
      <c r="AQ16" s="2">
        <f t="shared" si="8"/>
        <v>0</v>
      </c>
      <c r="BI16" s="38"/>
      <c r="BK16"/>
    </row>
    <row r="17" spans="1:67">
      <c r="A17" s="13">
        <v>39819</v>
      </c>
      <c r="B17">
        <v>10</v>
      </c>
      <c r="C17" s="3">
        <f>168-(6)-D17-E17-F17</f>
        <v>138</v>
      </c>
      <c r="D17" s="14">
        <v>24</v>
      </c>
      <c r="E17" s="14"/>
      <c r="F17" s="5"/>
      <c r="G17" s="11">
        <f t="shared" ref="G17:G47" si="10">SUM(C17:E17)</f>
        <v>162</v>
      </c>
      <c r="H17" s="11">
        <f>SUM(N17:R17)</f>
        <v>162.00000000000003</v>
      </c>
      <c r="I17" s="99">
        <f>'Weekly Records '!K210-K17</f>
        <v>137.5</v>
      </c>
      <c r="J17" s="2">
        <f>I17/C17*100</f>
        <v>99.637681159420282</v>
      </c>
      <c r="K17" s="11">
        <f>'Weekly Records '!L210</f>
        <v>13.4</v>
      </c>
      <c r="L17" s="5">
        <f>K17/D17*100</f>
        <v>55.833333333333336</v>
      </c>
      <c r="M17" s="5"/>
      <c r="N17" s="3">
        <f>I17+K17</f>
        <v>150.9</v>
      </c>
      <c r="O17" s="11">
        <f>'Weekly Records '!K211</f>
        <v>1.8</v>
      </c>
      <c r="P17" s="11"/>
      <c r="Q17" s="11"/>
      <c r="R17" s="11">
        <f>'Weekly Records '!K213</f>
        <v>9.3000000000000007</v>
      </c>
      <c r="S17" s="2">
        <f t="shared" si="3"/>
        <v>9.3000000000000007</v>
      </c>
      <c r="T17" s="7"/>
      <c r="U17" s="7">
        <f>'Weekly Records '!K216</f>
        <v>0.1</v>
      </c>
      <c r="V17" s="7"/>
      <c r="W17" s="7"/>
      <c r="X17" s="7"/>
      <c r="Y17" s="7">
        <f>'Weekly Records '!K215</f>
        <v>6.5</v>
      </c>
      <c r="Z17" s="7"/>
      <c r="AB17" s="7"/>
      <c r="AC17" s="7"/>
      <c r="AD17" s="7"/>
      <c r="AE17" s="7">
        <f>'Weekly Records '!K214+'Weekly Records '!K217</f>
        <v>2.7</v>
      </c>
      <c r="AF17" s="7">
        <f>C17*12</f>
        <v>1656</v>
      </c>
      <c r="AG17" s="7">
        <f>'Weekly Records '!M220</f>
        <v>4</v>
      </c>
      <c r="AH17" s="7">
        <f>AG17/AF17*100</f>
        <v>0.24154589371980675</v>
      </c>
      <c r="AI17" s="7">
        <f t="shared" si="6"/>
        <v>99.758454106280197</v>
      </c>
      <c r="AK17" s="11">
        <f t="shared" si="7"/>
        <v>162.00000000000006</v>
      </c>
      <c r="AL17" s="2">
        <f>'Weekly Records '!K225</f>
        <v>27.560000000000006</v>
      </c>
      <c r="AM17" s="2">
        <f>'Weekly Records '!K226</f>
        <v>6.3999999999999995</v>
      </c>
      <c r="AN17" s="2">
        <f>'Weekly Records '!K227</f>
        <v>128.04000000000005</v>
      </c>
      <c r="AP17" s="2">
        <v>0</v>
      </c>
      <c r="AQ17" s="2">
        <f t="shared" si="8"/>
        <v>0</v>
      </c>
      <c r="AR17" s="7"/>
      <c r="AS17" s="7"/>
      <c r="AT17" s="7"/>
      <c r="AU17" s="7"/>
      <c r="AV17" s="7"/>
      <c r="AW17" s="7"/>
      <c r="AY17" s="7"/>
      <c r="AZ17" s="7"/>
      <c r="BA17" s="7"/>
      <c r="BB17" s="7"/>
      <c r="BC17" s="7"/>
      <c r="BD17" s="7"/>
      <c r="BJ17" s="33"/>
    </row>
    <row r="18" spans="1:67" ht="15">
      <c r="A18" s="13">
        <v>39826</v>
      </c>
      <c r="B18">
        <v>11</v>
      </c>
      <c r="C18" s="3">
        <f t="shared" ref="C18:C24" si="11">168-D18-E18-F18</f>
        <v>120</v>
      </c>
      <c r="D18" s="14">
        <v>38</v>
      </c>
      <c r="E18" s="14">
        <v>10</v>
      </c>
      <c r="F18" s="5"/>
      <c r="G18" s="11">
        <f t="shared" si="10"/>
        <v>168</v>
      </c>
      <c r="H18" s="11">
        <f>SUM(N18:R18)</f>
        <v>168</v>
      </c>
      <c r="I18" s="99">
        <f>'Weekly Records '!K238-K18</f>
        <v>120</v>
      </c>
      <c r="J18" s="2">
        <f>I18/C18*100</f>
        <v>100</v>
      </c>
      <c r="K18" s="11">
        <f>'Weekly Records '!L238</f>
        <v>38</v>
      </c>
      <c r="L18" s="5">
        <f>K18/D18*100</f>
        <v>100</v>
      </c>
      <c r="M18" s="5"/>
      <c r="N18" s="3">
        <f t="shared" si="9"/>
        <v>158</v>
      </c>
      <c r="O18" s="11">
        <f>'Weekly Records '!K239</f>
        <v>2</v>
      </c>
      <c r="P18" s="11"/>
      <c r="Q18" s="11">
        <f>'Weekly Records '!K242</f>
        <v>8</v>
      </c>
      <c r="R18" s="11">
        <f>'Weekly Records '!K241-Q18</f>
        <v>0</v>
      </c>
      <c r="S18" s="2">
        <f t="shared" si="3"/>
        <v>0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>
        <f>C18*12</f>
        <v>1440</v>
      </c>
      <c r="AG18" s="7">
        <f>'Weekly Records '!M246</f>
        <v>7</v>
      </c>
      <c r="AH18" s="7">
        <f>AG18/AF18*100</f>
        <v>0.4861111111111111</v>
      </c>
      <c r="AI18" s="7">
        <f>100-AH18</f>
        <v>99.513888888888886</v>
      </c>
      <c r="AJ18" s="36"/>
      <c r="AK18" s="11">
        <f t="shared" si="7"/>
        <v>168.00000000000003</v>
      </c>
      <c r="AL18" s="11">
        <f>'Weekly Records '!K251</f>
        <v>24.580000000000009</v>
      </c>
      <c r="AM18" s="11">
        <f>'Weekly Records '!K252</f>
        <v>6.6000000000000005</v>
      </c>
      <c r="AN18" s="11">
        <f>'Weekly Records '!K253</f>
        <v>127.42000000000002</v>
      </c>
      <c r="AO18" s="2">
        <f>'Weekly Records '!K255</f>
        <v>8.8000000000000007</v>
      </c>
      <c r="AP18" s="11">
        <f>'Weekly Records '!K254-AO18</f>
        <v>0.59999999999999964</v>
      </c>
      <c r="AQ18" s="2">
        <f t="shared" si="8"/>
        <v>0.6</v>
      </c>
      <c r="AR18" s="7"/>
      <c r="AS18" s="7"/>
      <c r="AT18" s="7">
        <v>0.6</v>
      </c>
      <c r="AU18" s="7"/>
      <c r="AV18" s="7"/>
      <c r="AW18" s="7"/>
      <c r="AY18" s="7"/>
      <c r="AZ18" s="7"/>
      <c r="BA18" s="7"/>
      <c r="BB18" s="7"/>
      <c r="BC18" s="7"/>
      <c r="BD18" s="7"/>
      <c r="BJ18" s="52"/>
      <c r="BK18" s="11"/>
      <c r="BL18" s="15"/>
    </row>
    <row r="19" spans="1:67" ht="15">
      <c r="A19" s="13">
        <v>39833</v>
      </c>
      <c r="B19">
        <v>12</v>
      </c>
      <c r="C19" s="3">
        <f t="shared" si="11"/>
        <v>168</v>
      </c>
      <c r="D19" s="14"/>
      <c r="E19" s="14"/>
      <c r="F19" s="5"/>
      <c r="G19" s="11">
        <f t="shared" si="10"/>
        <v>168</v>
      </c>
      <c r="H19" s="11">
        <f>SUM(N19:R19)</f>
        <v>168</v>
      </c>
      <c r="I19" s="99">
        <f>'Weekly Records '!K265</f>
        <v>168</v>
      </c>
      <c r="J19" s="2">
        <f>I19/C19*100</f>
        <v>100</v>
      </c>
      <c r="K19" s="11"/>
      <c r="M19" s="5"/>
      <c r="N19" s="3">
        <f t="shared" si="9"/>
        <v>168</v>
      </c>
      <c r="O19" s="11"/>
      <c r="P19" s="11"/>
      <c r="Q19" s="11"/>
      <c r="R19" s="11"/>
      <c r="S19" s="2">
        <f t="shared" si="3"/>
        <v>0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f>C19*12</f>
        <v>2016</v>
      </c>
      <c r="AG19" s="7">
        <f>'Weekly Records '!M272</f>
        <v>12</v>
      </c>
      <c r="AH19" s="7">
        <f>AG19/AF19*100</f>
        <v>0.59523809523809523</v>
      </c>
      <c r="AI19" s="7">
        <f>100-AH19</f>
        <v>99.404761904761898</v>
      </c>
      <c r="AJ19" s="36"/>
      <c r="AK19" s="11">
        <f t="shared" si="7"/>
        <v>168.00000000000006</v>
      </c>
      <c r="AL19" s="2">
        <f>'Weekly Records '!K277</f>
        <v>33.420000000000009</v>
      </c>
      <c r="AM19" s="2">
        <f>'Weekly Records '!K278</f>
        <v>0</v>
      </c>
      <c r="AN19" s="2">
        <f>'Weekly Records '!K279</f>
        <v>133.68000000000004</v>
      </c>
      <c r="AP19" s="2">
        <f>'Weekly Records '!K280</f>
        <v>0.9</v>
      </c>
      <c r="AQ19" s="2">
        <f t="shared" si="8"/>
        <v>0.9</v>
      </c>
      <c r="AR19" s="7"/>
      <c r="AS19" s="7"/>
      <c r="AT19" s="7"/>
      <c r="AU19" s="7"/>
      <c r="AV19" s="7"/>
      <c r="AW19" s="7">
        <v>0.9</v>
      </c>
      <c r="AY19" s="7"/>
      <c r="AZ19" s="7"/>
      <c r="BA19" s="7"/>
      <c r="BB19" s="7"/>
      <c r="BC19" s="7"/>
      <c r="BD19" s="7"/>
      <c r="BI19" s="38"/>
      <c r="BJ19" s="52"/>
      <c r="BK19" s="11"/>
    </row>
    <row r="20" spans="1:67" ht="15">
      <c r="A20" s="13">
        <v>39840</v>
      </c>
      <c r="B20">
        <v>13</v>
      </c>
      <c r="C20" s="3">
        <f t="shared" si="11"/>
        <v>120</v>
      </c>
      <c r="D20" s="14">
        <v>48</v>
      </c>
      <c r="E20" s="14"/>
      <c r="F20" s="5"/>
      <c r="G20" s="11">
        <f t="shared" si="10"/>
        <v>168</v>
      </c>
      <c r="H20" s="11">
        <f>SUM(N20:R20)</f>
        <v>0</v>
      </c>
      <c r="I20" s="99"/>
      <c r="M20" s="5"/>
      <c r="N20" s="3">
        <f>I20+K20</f>
        <v>0</v>
      </c>
      <c r="O20" s="11"/>
      <c r="P20" s="11"/>
      <c r="Q20" s="11"/>
      <c r="R20" s="11"/>
      <c r="S20" s="2">
        <f t="shared" si="3"/>
        <v>0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36"/>
      <c r="AK20" s="11">
        <f t="shared" si="7"/>
        <v>0</v>
      </c>
      <c r="AQ20" s="2">
        <f t="shared" si="8"/>
        <v>0</v>
      </c>
      <c r="AR20" s="7"/>
      <c r="AS20" s="7"/>
      <c r="AT20" s="7"/>
      <c r="AU20" s="7"/>
      <c r="AV20" s="7"/>
      <c r="AW20" s="7"/>
      <c r="AY20" s="7"/>
      <c r="AZ20" s="7"/>
      <c r="BA20" s="7"/>
      <c r="BB20" s="7"/>
      <c r="BD20" s="7"/>
      <c r="BJ20" s="52"/>
      <c r="BK20" s="6"/>
    </row>
    <row r="21" spans="1:67" ht="15">
      <c r="A21" s="13">
        <v>39847</v>
      </c>
      <c r="B21">
        <v>14</v>
      </c>
      <c r="C21" s="3">
        <f t="shared" si="11"/>
        <v>168</v>
      </c>
      <c r="D21" s="14"/>
      <c r="E21" s="14"/>
      <c r="F21" s="5"/>
      <c r="G21" s="11">
        <f t="shared" si="10"/>
        <v>168</v>
      </c>
      <c r="H21" s="11">
        <f t="shared" ref="H21:H28" si="12">SUM(N21:R21)</f>
        <v>0</v>
      </c>
      <c r="I21" s="100"/>
      <c r="M21" s="5"/>
      <c r="N21" s="3">
        <f t="shared" si="9"/>
        <v>0</v>
      </c>
      <c r="O21" s="11"/>
      <c r="Q21" s="2"/>
      <c r="R21" s="11"/>
      <c r="S21" s="2">
        <f t="shared" si="3"/>
        <v>0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36"/>
      <c r="AK21" s="11">
        <f t="shared" si="7"/>
        <v>0</v>
      </c>
      <c r="AQ21" s="2">
        <f t="shared" si="8"/>
        <v>0</v>
      </c>
      <c r="AR21" s="7"/>
      <c r="AS21" s="7"/>
      <c r="AT21" s="7"/>
      <c r="AU21" s="7"/>
      <c r="AV21" s="7"/>
      <c r="AW21" s="7"/>
      <c r="AY21" s="7"/>
      <c r="AZ21" s="7"/>
      <c r="BA21" s="7"/>
      <c r="BB21" s="7"/>
      <c r="BC21" s="7"/>
      <c r="BD21" s="7"/>
      <c r="BJ21" s="52"/>
      <c r="BK21"/>
    </row>
    <row r="22" spans="1:67" ht="15">
      <c r="A22" s="13">
        <v>39854</v>
      </c>
      <c r="B22">
        <v>15</v>
      </c>
      <c r="C22" s="3">
        <f t="shared" si="11"/>
        <v>120</v>
      </c>
      <c r="D22" s="14">
        <v>38</v>
      </c>
      <c r="E22" s="14">
        <v>10</v>
      </c>
      <c r="F22" s="5"/>
      <c r="G22" s="11">
        <f t="shared" si="10"/>
        <v>168</v>
      </c>
      <c r="H22" s="11">
        <f t="shared" si="12"/>
        <v>0</v>
      </c>
      <c r="I22" s="99"/>
      <c r="K22" s="11"/>
      <c r="M22" s="61"/>
      <c r="N22" s="3">
        <f t="shared" si="9"/>
        <v>0</v>
      </c>
      <c r="O22" s="11"/>
      <c r="P22" s="11"/>
      <c r="Q22" s="11"/>
      <c r="R22" s="11"/>
      <c r="S22" s="2">
        <f t="shared" si="3"/>
        <v>0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K22" s="11">
        <f>SUM(AL22:AP22)</f>
        <v>0</v>
      </c>
      <c r="AQ22" s="2">
        <f t="shared" si="8"/>
        <v>0</v>
      </c>
      <c r="AR22" s="7"/>
      <c r="AS22" s="7"/>
      <c r="AT22" s="7"/>
      <c r="AU22" s="7"/>
      <c r="AV22" s="7"/>
      <c r="AW22" s="7"/>
      <c r="AY22" s="7"/>
      <c r="AZ22" s="7"/>
      <c r="BA22" s="7"/>
      <c r="BB22" s="7"/>
      <c r="BC22" s="7"/>
      <c r="BD22" s="7"/>
      <c r="BI22" s="38"/>
      <c r="BJ22" s="52"/>
      <c r="BK22"/>
    </row>
    <row r="23" spans="1:67">
      <c r="A23" s="13">
        <v>39861</v>
      </c>
      <c r="B23">
        <v>16</v>
      </c>
      <c r="C23" s="3">
        <f t="shared" si="11"/>
        <v>168</v>
      </c>
      <c r="D23" s="14"/>
      <c r="E23" s="14"/>
      <c r="F23" s="5"/>
      <c r="G23" s="11">
        <f t="shared" si="10"/>
        <v>168</v>
      </c>
      <c r="H23" s="11">
        <f t="shared" si="12"/>
        <v>0</v>
      </c>
      <c r="I23" s="100"/>
      <c r="K23" s="11"/>
      <c r="M23" s="5"/>
      <c r="N23" s="3">
        <f>I23+K23</f>
        <v>0</v>
      </c>
      <c r="O23" s="11"/>
      <c r="P23" s="11"/>
      <c r="R23" s="11"/>
      <c r="S23" s="2">
        <f t="shared" si="3"/>
        <v>0</v>
      </c>
      <c r="T23" s="7"/>
      <c r="U23" s="7"/>
      <c r="V23" s="95"/>
      <c r="W23" s="95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30"/>
      <c r="AK23" s="11">
        <f t="shared" si="7"/>
        <v>0</v>
      </c>
      <c r="AL23" s="11"/>
      <c r="AM23" s="11"/>
      <c r="AQ23" s="2">
        <f t="shared" si="8"/>
        <v>0</v>
      </c>
      <c r="AR23" s="7"/>
      <c r="AS23" s="7"/>
      <c r="AU23" s="7"/>
      <c r="AV23" s="7"/>
      <c r="AW23" s="7"/>
      <c r="AY23" s="7"/>
      <c r="AZ23" s="7"/>
      <c r="BA23" s="7"/>
      <c r="BB23" s="7"/>
      <c r="BC23" s="7"/>
      <c r="BD23" s="7"/>
      <c r="BJ23" s="6"/>
      <c r="BK23"/>
    </row>
    <row r="24" spans="1:67">
      <c r="A24" s="13">
        <v>39868</v>
      </c>
      <c r="B24">
        <v>17</v>
      </c>
      <c r="C24" s="3">
        <f t="shared" si="11"/>
        <v>120</v>
      </c>
      <c r="D24" s="14">
        <v>48</v>
      </c>
      <c r="E24" s="14"/>
      <c r="F24" s="5"/>
      <c r="G24" s="11">
        <f t="shared" si="10"/>
        <v>168</v>
      </c>
      <c r="H24" s="11">
        <f t="shared" si="12"/>
        <v>0</v>
      </c>
      <c r="I24" s="99"/>
      <c r="K24" s="11"/>
      <c r="M24" s="5"/>
      <c r="N24" s="3">
        <f>I24+K24</f>
        <v>0</v>
      </c>
      <c r="O24" s="11"/>
      <c r="P24" s="11"/>
      <c r="Q24" s="11"/>
      <c r="R24" s="11"/>
      <c r="S24" s="2">
        <f t="shared" si="3"/>
        <v>0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36"/>
      <c r="AK24" s="11">
        <f t="shared" si="7"/>
        <v>0</v>
      </c>
      <c r="AQ24" s="2">
        <f t="shared" si="8"/>
        <v>0</v>
      </c>
      <c r="AR24" s="7"/>
      <c r="AT24" s="7"/>
      <c r="AU24" s="7"/>
      <c r="AV24" s="7"/>
      <c r="AW24" s="7"/>
      <c r="AY24" s="7"/>
      <c r="AZ24" s="7"/>
      <c r="BA24" s="7"/>
      <c r="BB24" s="7"/>
      <c r="BC24" s="7"/>
      <c r="BD24" s="7"/>
      <c r="BI24" s="6"/>
      <c r="BJ24" s="41"/>
      <c r="BK24"/>
      <c r="BL24" s="15"/>
    </row>
    <row r="25" spans="1:67">
      <c r="A25" s="13">
        <v>39875</v>
      </c>
      <c r="B25">
        <v>18</v>
      </c>
      <c r="C25" s="3">
        <f>167-D25-E25-F25</f>
        <v>167</v>
      </c>
      <c r="D25" s="14"/>
      <c r="E25" s="14"/>
      <c r="F25" s="5"/>
      <c r="G25" s="11">
        <f t="shared" si="10"/>
        <v>167</v>
      </c>
      <c r="H25" s="11">
        <f t="shared" si="12"/>
        <v>0</v>
      </c>
      <c r="I25" s="100"/>
      <c r="K25" s="11"/>
      <c r="M25" s="5"/>
      <c r="N25" s="3">
        <f>I25+K25</f>
        <v>0</v>
      </c>
      <c r="O25" s="11"/>
      <c r="P25" s="11"/>
      <c r="Q25" s="11"/>
      <c r="R25" s="11"/>
      <c r="S25" s="2">
        <f t="shared" si="3"/>
        <v>0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36"/>
      <c r="AK25" s="11">
        <f t="shared" si="7"/>
        <v>0</v>
      </c>
      <c r="AQ25" s="2">
        <f t="shared" si="8"/>
        <v>0</v>
      </c>
      <c r="AR25" s="7"/>
      <c r="AS25" s="7"/>
      <c r="AT25" s="7"/>
      <c r="AU25" s="7"/>
      <c r="AV25" s="7"/>
      <c r="AW25" s="7"/>
      <c r="AY25" s="7"/>
      <c r="AZ25" s="7"/>
      <c r="BA25" s="7"/>
      <c r="BB25" s="7"/>
      <c r="BC25" s="7"/>
      <c r="BD25" s="7"/>
      <c r="BI25" s="41"/>
      <c r="BJ25" s="41"/>
    </row>
    <row r="26" spans="1:67">
      <c r="A26" s="13">
        <v>39882</v>
      </c>
      <c r="B26">
        <v>19</v>
      </c>
      <c r="C26" s="3">
        <f t="shared" ref="C26:C45" si="13">168-D26-E26-F26</f>
        <v>120</v>
      </c>
      <c r="D26" s="14">
        <v>38</v>
      </c>
      <c r="E26" s="14">
        <v>10</v>
      </c>
      <c r="F26" s="5"/>
      <c r="G26" s="11">
        <f t="shared" si="10"/>
        <v>168</v>
      </c>
      <c r="H26" s="11">
        <f t="shared" si="12"/>
        <v>0</v>
      </c>
      <c r="I26" s="100"/>
      <c r="K26" s="3"/>
      <c r="M26" s="5"/>
      <c r="N26" s="3">
        <f t="shared" si="9"/>
        <v>0</v>
      </c>
      <c r="O26" s="11"/>
      <c r="P26" s="11"/>
      <c r="Q26" s="11"/>
      <c r="R26" s="11"/>
      <c r="S26" s="2">
        <f t="shared" si="3"/>
        <v>0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6"/>
      <c r="AK26" s="11">
        <f t="shared" si="7"/>
        <v>0</v>
      </c>
      <c r="AL26" s="11"/>
      <c r="AM26" s="11"/>
      <c r="AN26" s="11"/>
      <c r="AO26" s="11"/>
      <c r="AQ26" s="2">
        <f t="shared" si="8"/>
        <v>0</v>
      </c>
      <c r="AR26" s="7"/>
      <c r="AS26" s="7"/>
      <c r="AT26" s="7"/>
      <c r="AU26" s="7"/>
      <c r="AV26" s="7"/>
      <c r="AW26" s="7"/>
      <c r="AY26" s="7"/>
      <c r="AZ26" s="7"/>
      <c r="BA26" s="7"/>
      <c r="BB26" s="7"/>
      <c r="BC26" s="7"/>
      <c r="BD26" s="7"/>
      <c r="BI26" s="41"/>
      <c r="BJ26" s="41"/>
      <c r="BL26" s="15"/>
    </row>
    <row r="27" spans="1:67">
      <c r="A27" s="13">
        <v>39889</v>
      </c>
      <c r="B27">
        <v>20</v>
      </c>
      <c r="C27" s="3">
        <f t="shared" si="13"/>
        <v>168</v>
      </c>
      <c r="D27" s="14"/>
      <c r="E27" s="14"/>
      <c r="F27" s="5"/>
      <c r="G27" s="11">
        <f t="shared" si="10"/>
        <v>168</v>
      </c>
      <c r="H27" s="11">
        <f t="shared" si="12"/>
        <v>0</v>
      </c>
      <c r="I27" s="98"/>
      <c r="N27" s="3">
        <f>I27+K27</f>
        <v>0</v>
      </c>
      <c r="Q27" s="11"/>
      <c r="R27" s="11"/>
      <c r="S27" s="2">
        <f t="shared" si="3"/>
        <v>0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H27" s="2" t="s">
        <v>79</v>
      </c>
      <c r="AK27" s="11">
        <f t="shared" si="7"/>
        <v>0</v>
      </c>
      <c r="AQ27" s="2">
        <f t="shared" si="8"/>
        <v>0</v>
      </c>
    </row>
    <row r="28" spans="1:67">
      <c r="A28" s="13">
        <v>39896</v>
      </c>
      <c r="B28">
        <v>21</v>
      </c>
      <c r="C28" s="3">
        <f t="shared" si="13"/>
        <v>120</v>
      </c>
      <c r="D28" s="14">
        <v>48</v>
      </c>
      <c r="E28" s="14"/>
      <c r="F28" s="5"/>
      <c r="G28" s="11">
        <f t="shared" si="10"/>
        <v>168</v>
      </c>
      <c r="H28" s="11">
        <f t="shared" si="12"/>
        <v>0</v>
      </c>
      <c r="I28" s="98"/>
      <c r="N28" s="3">
        <f t="shared" ref="N28:N47" si="14">I28+K28</f>
        <v>0</v>
      </c>
      <c r="R28" s="11"/>
      <c r="S28" s="2">
        <f>SUM(T28:AE28)</f>
        <v>0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K28" s="11">
        <f t="shared" ref="AK28:AK45" si="15">SUM(AL28:AP28)</f>
        <v>0</v>
      </c>
      <c r="AQ28" s="2">
        <f t="shared" si="8"/>
        <v>0</v>
      </c>
      <c r="BD28" s="7"/>
      <c r="BL28" s="15"/>
    </row>
    <row r="29" spans="1:67">
      <c r="A29" s="13">
        <v>39903</v>
      </c>
      <c r="B29">
        <v>22</v>
      </c>
      <c r="C29" s="3">
        <f t="shared" si="13"/>
        <v>168</v>
      </c>
      <c r="D29" s="14"/>
      <c r="E29" s="14"/>
      <c r="F29" s="5"/>
      <c r="G29" s="11">
        <f t="shared" si="10"/>
        <v>168</v>
      </c>
      <c r="H29" s="11">
        <f t="shared" ref="H29:H34" si="16">SUM(N29:R29)</f>
        <v>0</v>
      </c>
      <c r="I29" s="98"/>
      <c r="N29" s="3">
        <f t="shared" si="14"/>
        <v>0</v>
      </c>
      <c r="R29" s="11"/>
      <c r="S29" s="2">
        <f t="shared" si="3"/>
        <v>0</v>
      </c>
      <c r="AK29" s="11">
        <f t="shared" si="15"/>
        <v>0</v>
      </c>
      <c r="AQ29" s="2">
        <f t="shared" si="8"/>
        <v>0</v>
      </c>
      <c r="BJ29" s="33"/>
    </row>
    <row r="30" spans="1:67">
      <c r="A30" s="13">
        <v>39910</v>
      </c>
      <c r="B30">
        <v>23</v>
      </c>
      <c r="C30" s="3">
        <f t="shared" si="13"/>
        <v>120</v>
      </c>
      <c r="D30" s="14">
        <v>38</v>
      </c>
      <c r="E30" s="14">
        <v>10</v>
      </c>
      <c r="F30" s="5"/>
      <c r="G30" s="11">
        <f t="shared" si="10"/>
        <v>168</v>
      </c>
      <c r="H30" s="11">
        <f t="shared" si="16"/>
        <v>0</v>
      </c>
      <c r="I30" s="98"/>
      <c r="N30" s="3">
        <f t="shared" si="14"/>
        <v>0</v>
      </c>
      <c r="S30" s="2">
        <f t="shared" si="3"/>
        <v>0</v>
      </c>
      <c r="AC30" s="11"/>
      <c r="AK30" s="11">
        <f t="shared" si="15"/>
        <v>0</v>
      </c>
      <c r="AL30" s="11"/>
      <c r="AQ30" s="2">
        <f t="shared" si="8"/>
        <v>0</v>
      </c>
      <c r="BD30" s="7"/>
      <c r="BM30"/>
      <c r="BN30"/>
      <c r="BO30" s="15"/>
    </row>
    <row r="31" spans="1:67">
      <c r="A31" s="13">
        <v>39917</v>
      </c>
      <c r="B31">
        <v>24</v>
      </c>
      <c r="C31" s="3">
        <f t="shared" si="13"/>
        <v>168</v>
      </c>
      <c r="D31" s="14"/>
      <c r="E31" s="14"/>
      <c r="F31" s="5"/>
      <c r="G31" s="11">
        <f t="shared" si="10"/>
        <v>168</v>
      </c>
      <c r="H31" s="11">
        <f t="shared" si="16"/>
        <v>0</v>
      </c>
      <c r="I31" s="98"/>
      <c r="M31" s="53"/>
      <c r="N31" s="3">
        <f t="shared" si="14"/>
        <v>0</v>
      </c>
      <c r="R31" s="11"/>
      <c r="S31" s="2">
        <f t="shared" si="3"/>
        <v>0</v>
      </c>
      <c r="AK31" s="11">
        <f t="shared" si="15"/>
        <v>0</v>
      </c>
      <c r="AQ31" s="2">
        <f t="shared" si="8"/>
        <v>0</v>
      </c>
      <c r="BD31" s="7"/>
    </row>
    <row r="32" spans="1:67">
      <c r="A32" s="13">
        <v>39924</v>
      </c>
      <c r="B32">
        <v>25</v>
      </c>
      <c r="C32" s="3">
        <f t="shared" si="13"/>
        <v>120</v>
      </c>
      <c r="D32" s="14">
        <v>48</v>
      </c>
      <c r="E32" s="14"/>
      <c r="F32" s="5"/>
      <c r="G32" s="11">
        <f t="shared" si="10"/>
        <v>168</v>
      </c>
      <c r="H32" s="11">
        <f t="shared" si="16"/>
        <v>0</v>
      </c>
      <c r="I32" s="98"/>
      <c r="N32" s="3">
        <f t="shared" si="14"/>
        <v>0</v>
      </c>
      <c r="R32" s="11"/>
      <c r="S32" s="2">
        <f t="shared" si="3"/>
        <v>0</v>
      </c>
      <c r="AK32" s="11">
        <f t="shared" si="15"/>
        <v>0</v>
      </c>
      <c r="AQ32" s="2">
        <f t="shared" si="8"/>
        <v>0</v>
      </c>
      <c r="BL32" s="15"/>
    </row>
    <row r="33" spans="1:64">
      <c r="A33" s="13">
        <v>39931</v>
      </c>
      <c r="B33">
        <v>26</v>
      </c>
      <c r="C33" s="3">
        <f t="shared" si="13"/>
        <v>168</v>
      </c>
      <c r="D33" s="14"/>
      <c r="E33" s="14"/>
      <c r="F33" s="5"/>
      <c r="G33" s="11">
        <f t="shared" si="10"/>
        <v>168</v>
      </c>
      <c r="H33" s="11">
        <f t="shared" si="16"/>
        <v>0</v>
      </c>
      <c r="I33" s="98"/>
      <c r="N33" s="3">
        <f t="shared" si="14"/>
        <v>0</v>
      </c>
      <c r="R33" s="11"/>
      <c r="S33" s="2">
        <f t="shared" si="3"/>
        <v>0</v>
      </c>
      <c r="AK33" s="11">
        <f t="shared" si="15"/>
        <v>0</v>
      </c>
      <c r="AQ33" s="2">
        <f t="shared" si="8"/>
        <v>0</v>
      </c>
    </row>
    <row r="34" spans="1:64">
      <c r="A34" s="13">
        <v>39938</v>
      </c>
      <c r="B34">
        <v>27</v>
      </c>
      <c r="C34" s="3">
        <f t="shared" si="13"/>
        <v>120</v>
      </c>
      <c r="D34" s="14">
        <v>38</v>
      </c>
      <c r="E34" s="14">
        <v>10</v>
      </c>
      <c r="F34" s="5"/>
      <c r="G34" s="11">
        <f t="shared" si="10"/>
        <v>168</v>
      </c>
      <c r="H34" s="11">
        <f t="shared" si="16"/>
        <v>0</v>
      </c>
      <c r="I34" s="98"/>
      <c r="N34" s="3">
        <f t="shared" si="14"/>
        <v>0</v>
      </c>
      <c r="Q34" s="11"/>
      <c r="R34" s="11"/>
      <c r="S34" s="2">
        <f t="shared" si="3"/>
        <v>0</v>
      </c>
      <c r="AK34" s="11">
        <f t="shared" si="15"/>
        <v>0</v>
      </c>
      <c r="AQ34" s="2">
        <f t="shared" si="8"/>
        <v>0</v>
      </c>
    </row>
    <row r="35" spans="1:64">
      <c r="A35" s="13">
        <v>39945</v>
      </c>
      <c r="B35">
        <v>28</v>
      </c>
      <c r="C35" s="3">
        <f t="shared" si="13"/>
        <v>168</v>
      </c>
      <c r="D35" s="14"/>
      <c r="E35" s="14"/>
      <c r="F35" s="5"/>
      <c r="G35" s="11">
        <f t="shared" si="10"/>
        <v>168</v>
      </c>
      <c r="H35" s="11">
        <f t="shared" ref="H35:H41" si="17">SUM(N35:R35)</f>
        <v>0</v>
      </c>
      <c r="I35" s="98"/>
      <c r="N35" s="3">
        <f t="shared" si="14"/>
        <v>0</v>
      </c>
      <c r="R35" s="11"/>
      <c r="S35" s="2">
        <f t="shared" si="3"/>
        <v>0</v>
      </c>
      <c r="AK35" s="11">
        <f t="shared" si="15"/>
        <v>0</v>
      </c>
      <c r="AQ35" s="2">
        <f t="shared" si="8"/>
        <v>0</v>
      </c>
    </row>
    <row r="36" spans="1:64">
      <c r="A36" s="13">
        <v>39952</v>
      </c>
      <c r="B36">
        <v>29</v>
      </c>
      <c r="C36" s="3">
        <f t="shared" si="13"/>
        <v>120</v>
      </c>
      <c r="D36" s="14">
        <v>48</v>
      </c>
      <c r="E36" s="14"/>
      <c r="F36" s="5"/>
      <c r="G36" s="11">
        <f t="shared" si="10"/>
        <v>168</v>
      </c>
      <c r="H36" s="11">
        <f t="shared" si="17"/>
        <v>0</v>
      </c>
      <c r="I36" s="98"/>
      <c r="N36" s="3">
        <f t="shared" si="14"/>
        <v>0</v>
      </c>
      <c r="R36" s="11"/>
      <c r="S36" s="2">
        <f t="shared" si="3"/>
        <v>0</v>
      </c>
      <c r="AK36" s="11">
        <f t="shared" si="15"/>
        <v>0</v>
      </c>
      <c r="AQ36" s="2">
        <f t="shared" si="8"/>
        <v>0</v>
      </c>
      <c r="BL36" s="15"/>
    </row>
    <row r="37" spans="1:64">
      <c r="A37" s="13">
        <v>39959</v>
      </c>
      <c r="B37">
        <v>30</v>
      </c>
      <c r="C37" s="3">
        <f t="shared" si="13"/>
        <v>168</v>
      </c>
      <c r="D37" s="14"/>
      <c r="E37" s="14"/>
      <c r="F37" s="5"/>
      <c r="G37" s="11">
        <f t="shared" si="10"/>
        <v>168</v>
      </c>
      <c r="H37" s="11">
        <f t="shared" si="17"/>
        <v>0</v>
      </c>
      <c r="I37" s="98"/>
      <c r="N37" s="3">
        <f>I37+K37</f>
        <v>0</v>
      </c>
      <c r="R37" s="11"/>
      <c r="S37" s="2">
        <f t="shared" si="3"/>
        <v>0</v>
      </c>
      <c r="AK37" s="11">
        <f t="shared" si="15"/>
        <v>0</v>
      </c>
      <c r="AQ37" s="2">
        <f t="shared" si="8"/>
        <v>0</v>
      </c>
    </row>
    <row r="38" spans="1:64">
      <c r="A38" s="13">
        <v>39966</v>
      </c>
      <c r="B38">
        <v>31</v>
      </c>
      <c r="C38" s="3">
        <f t="shared" si="13"/>
        <v>120</v>
      </c>
      <c r="D38" s="14">
        <v>38</v>
      </c>
      <c r="E38" s="14">
        <v>10</v>
      </c>
      <c r="F38" s="5"/>
      <c r="G38" s="11">
        <f t="shared" si="10"/>
        <v>168</v>
      </c>
      <c r="H38" s="11">
        <f t="shared" si="17"/>
        <v>0</v>
      </c>
      <c r="I38" s="98"/>
      <c r="N38" s="3">
        <f t="shared" si="14"/>
        <v>0</v>
      </c>
      <c r="Q38" s="11"/>
      <c r="R38" s="11"/>
      <c r="S38" s="2">
        <f t="shared" si="3"/>
        <v>0</v>
      </c>
      <c r="AK38" s="11">
        <f t="shared" si="15"/>
        <v>0</v>
      </c>
      <c r="AQ38" s="2">
        <f t="shared" si="8"/>
        <v>0</v>
      </c>
    </row>
    <row r="39" spans="1:64">
      <c r="A39" s="13">
        <v>39973</v>
      </c>
      <c r="B39">
        <v>32</v>
      </c>
      <c r="C39" s="3">
        <f t="shared" si="13"/>
        <v>168</v>
      </c>
      <c r="D39" s="14"/>
      <c r="E39" s="14"/>
      <c r="F39" s="5"/>
      <c r="G39" s="11">
        <f t="shared" si="10"/>
        <v>168</v>
      </c>
      <c r="H39" s="11">
        <f t="shared" si="17"/>
        <v>0</v>
      </c>
      <c r="I39" s="98"/>
      <c r="N39" s="3">
        <f>I39+K39</f>
        <v>0</v>
      </c>
      <c r="R39" s="11"/>
      <c r="S39" s="2">
        <f t="shared" si="3"/>
        <v>0</v>
      </c>
      <c r="AK39" s="11">
        <f t="shared" si="15"/>
        <v>0</v>
      </c>
      <c r="AQ39" s="2">
        <f t="shared" si="8"/>
        <v>0</v>
      </c>
    </row>
    <row r="40" spans="1:64">
      <c r="A40" s="13">
        <v>39980</v>
      </c>
      <c r="B40">
        <v>33</v>
      </c>
      <c r="C40" s="3">
        <f t="shared" si="13"/>
        <v>120</v>
      </c>
      <c r="D40" s="14">
        <v>48</v>
      </c>
      <c r="E40" s="14"/>
      <c r="F40" s="5"/>
      <c r="G40" s="11">
        <f t="shared" si="10"/>
        <v>168</v>
      </c>
      <c r="H40" s="11">
        <f t="shared" si="17"/>
        <v>0</v>
      </c>
      <c r="I40" s="98"/>
      <c r="N40" s="3">
        <f t="shared" si="14"/>
        <v>0</v>
      </c>
      <c r="R40" s="11"/>
      <c r="S40" s="2">
        <f t="shared" si="3"/>
        <v>0</v>
      </c>
      <c r="AK40" s="11">
        <f t="shared" si="15"/>
        <v>0</v>
      </c>
      <c r="AQ40" s="2">
        <f t="shared" si="8"/>
        <v>0</v>
      </c>
    </row>
    <row r="41" spans="1:64">
      <c r="A41" s="13">
        <v>39987</v>
      </c>
      <c r="B41">
        <v>34</v>
      </c>
      <c r="C41" s="3">
        <f t="shared" si="13"/>
        <v>168</v>
      </c>
      <c r="D41" s="14"/>
      <c r="E41" s="14"/>
      <c r="F41" s="5"/>
      <c r="G41" s="11">
        <f t="shared" si="10"/>
        <v>168</v>
      </c>
      <c r="H41" s="11">
        <f t="shared" si="17"/>
        <v>0</v>
      </c>
      <c r="I41" s="98"/>
      <c r="N41" s="3">
        <f>I41+K41</f>
        <v>0</v>
      </c>
      <c r="R41" s="11"/>
      <c r="S41" s="2">
        <f t="shared" si="3"/>
        <v>0</v>
      </c>
      <c r="AK41" s="11">
        <f t="shared" si="15"/>
        <v>0</v>
      </c>
      <c r="AQ41" s="2">
        <f t="shared" si="8"/>
        <v>0</v>
      </c>
    </row>
    <row r="42" spans="1:64">
      <c r="A42" s="13">
        <v>39994</v>
      </c>
      <c r="B42">
        <v>35</v>
      </c>
      <c r="C42" s="3">
        <f t="shared" si="13"/>
        <v>168</v>
      </c>
      <c r="D42" s="14"/>
      <c r="E42" s="14"/>
      <c r="F42" s="5"/>
      <c r="G42" s="11">
        <f t="shared" si="10"/>
        <v>168</v>
      </c>
      <c r="H42" s="11">
        <f t="shared" ref="H42:H47" si="18">SUM(N42:R42)</f>
        <v>0</v>
      </c>
      <c r="I42" s="98"/>
      <c r="N42" s="3">
        <f>I42+K42</f>
        <v>0</v>
      </c>
      <c r="R42" s="11"/>
      <c r="S42" s="2">
        <f t="shared" si="3"/>
        <v>0</v>
      </c>
      <c r="AK42" s="11">
        <f t="shared" si="15"/>
        <v>0</v>
      </c>
      <c r="AQ42" s="2">
        <f t="shared" si="8"/>
        <v>0</v>
      </c>
    </row>
    <row r="43" spans="1:64">
      <c r="A43" s="13">
        <v>40001</v>
      </c>
      <c r="B43">
        <v>36</v>
      </c>
      <c r="C43" s="3">
        <f t="shared" si="13"/>
        <v>120</v>
      </c>
      <c r="D43" s="14">
        <v>38</v>
      </c>
      <c r="E43" s="14">
        <v>10</v>
      </c>
      <c r="F43" s="5"/>
      <c r="G43" s="11">
        <f t="shared" si="10"/>
        <v>168</v>
      </c>
      <c r="H43" s="11">
        <f t="shared" si="18"/>
        <v>0</v>
      </c>
      <c r="I43" s="98"/>
      <c r="N43" s="3">
        <f t="shared" si="14"/>
        <v>0</v>
      </c>
      <c r="R43" s="11"/>
      <c r="S43" s="2">
        <f t="shared" si="3"/>
        <v>0</v>
      </c>
      <c r="AK43" s="11">
        <f t="shared" si="15"/>
        <v>0</v>
      </c>
      <c r="AQ43" s="2">
        <f t="shared" si="8"/>
        <v>0</v>
      </c>
    </row>
    <row r="44" spans="1:64">
      <c r="A44" s="13">
        <v>40008</v>
      </c>
      <c r="B44">
        <v>37</v>
      </c>
      <c r="C44" s="3">
        <f t="shared" si="13"/>
        <v>168</v>
      </c>
      <c r="D44" s="14"/>
      <c r="E44" s="14"/>
      <c r="F44" s="5"/>
      <c r="G44" s="11">
        <f t="shared" si="10"/>
        <v>168</v>
      </c>
      <c r="H44" s="11">
        <f t="shared" si="18"/>
        <v>0</v>
      </c>
      <c r="I44" s="98"/>
      <c r="M44" s="53"/>
      <c r="N44" s="3">
        <f t="shared" si="14"/>
        <v>0</v>
      </c>
      <c r="R44" s="11"/>
      <c r="S44" s="2">
        <f t="shared" si="3"/>
        <v>0</v>
      </c>
      <c r="AK44" s="11">
        <f t="shared" si="15"/>
        <v>0</v>
      </c>
      <c r="AQ44" s="2">
        <f t="shared" si="8"/>
        <v>0</v>
      </c>
    </row>
    <row r="45" spans="1:64">
      <c r="A45" s="13">
        <v>40015</v>
      </c>
      <c r="B45">
        <v>38</v>
      </c>
      <c r="C45" s="3">
        <f t="shared" si="13"/>
        <v>120</v>
      </c>
      <c r="D45" s="14">
        <v>48</v>
      </c>
      <c r="E45" s="14"/>
      <c r="F45" s="5"/>
      <c r="G45" s="11">
        <f t="shared" si="10"/>
        <v>168</v>
      </c>
      <c r="H45" s="11">
        <f t="shared" si="18"/>
        <v>0</v>
      </c>
      <c r="I45" s="98"/>
      <c r="N45" s="3">
        <f t="shared" si="14"/>
        <v>0</v>
      </c>
      <c r="R45" s="11"/>
      <c r="S45" s="2">
        <f t="shared" si="3"/>
        <v>0</v>
      </c>
      <c r="AK45" s="11">
        <f t="shared" si="15"/>
        <v>0</v>
      </c>
      <c r="AP45" s="11"/>
      <c r="AQ45" s="2">
        <f t="shared" si="8"/>
        <v>0</v>
      </c>
    </row>
    <row r="46" spans="1:64">
      <c r="A46" s="13">
        <v>40022</v>
      </c>
      <c r="B46">
        <v>39</v>
      </c>
      <c r="C46" s="3">
        <f>168-D46-E46-F46</f>
        <v>168</v>
      </c>
      <c r="D46" s="14"/>
      <c r="E46" s="14"/>
      <c r="F46" s="5"/>
      <c r="G46" s="11">
        <f t="shared" si="10"/>
        <v>168</v>
      </c>
      <c r="H46" s="11">
        <f t="shared" si="18"/>
        <v>0</v>
      </c>
      <c r="I46" s="98"/>
      <c r="N46" s="3">
        <f t="shared" si="14"/>
        <v>0</v>
      </c>
      <c r="R46" s="11"/>
      <c r="AK46" s="11">
        <f>SUM(AL46:AP46)</f>
        <v>0</v>
      </c>
      <c r="AP46" s="11"/>
    </row>
    <row r="47" spans="1:64">
      <c r="A47" s="13">
        <v>40029</v>
      </c>
      <c r="B47">
        <v>40</v>
      </c>
      <c r="C47" s="3">
        <f>30-D47-E47-F47</f>
        <v>6</v>
      </c>
      <c r="D47" s="14">
        <v>24</v>
      </c>
      <c r="E47" s="14"/>
      <c r="F47" s="5"/>
      <c r="G47" s="11">
        <f t="shared" si="10"/>
        <v>30</v>
      </c>
      <c r="H47" s="11">
        <f t="shared" si="18"/>
        <v>0</v>
      </c>
      <c r="I47" s="98"/>
      <c r="N47" s="3">
        <f t="shared" si="14"/>
        <v>0</v>
      </c>
      <c r="R47" s="11"/>
      <c r="V47" s="105"/>
      <c r="W47" s="105"/>
      <c r="AJ47" s="2" t="s">
        <v>79</v>
      </c>
      <c r="AK47" s="11"/>
      <c r="AP47" s="11"/>
    </row>
    <row r="48" spans="1:64">
      <c r="A48" s="13"/>
      <c r="B48"/>
      <c r="D48" s="14"/>
      <c r="E48" s="14"/>
      <c r="F48" s="5" t="s">
        <v>123</v>
      </c>
      <c r="G48" s="11"/>
      <c r="H48" s="11"/>
      <c r="N48" s="3" t="s">
        <v>79</v>
      </c>
      <c r="R48" s="11"/>
      <c r="AK48" s="11"/>
      <c r="AP48" s="11"/>
    </row>
    <row r="49" spans="1:61">
      <c r="A49" s="115" t="s">
        <v>130</v>
      </c>
      <c r="C49" s="3">
        <f>SUM(C$8:C19)</f>
        <v>1342</v>
      </c>
      <c r="D49" s="3">
        <f>SUM(D$8:D19)</f>
        <v>164</v>
      </c>
      <c r="E49" s="3">
        <f>SUM(E$8:E19)</f>
        <v>20</v>
      </c>
      <c r="F49" s="3">
        <f>SUM(F$8:F19)</f>
        <v>0</v>
      </c>
      <c r="G49" s="3">
        <f>SUM(G$8:G19)</f>
        <v>1526</v>
      </c>
      <c r="H49" s="11">
        <f>SUM(C49:E49)</f>
        <v>1526</v>
      </c>
      <c r="N49" s="3"/>
      <c r="R49" s="11"/>
      <c r="AK49" s="11"/>
      <c r="AP49" s="11"/>
    </row>
    <row r="50" spans="1:61">
      <c r="A50" s="13"/>
      <c r="B50"/>
      <c r="G50" s="11"/>
      <c r="H50" s="11"/>
      <c r="N50" s="3"/>
      <c r="AK50" s="11"/>
      <c r="AP50" s="11"/>
    </row>
    <row r="51" spans="1:61">
      <c r="A51" s="13"/>
      <c r="B51"/>
      <c r="C51" s="7" t="s">
        <v>5</v>
      </c>
      <c r="D51" s="10" t="s">
        <v>6</v>
      </c>
      <c r="E51" s="10" t="s">
        <v>7</v>
      </c>
      <c r="F51" s="10"/>
      <c r="G51" t="s">
        <v>9</v>
      </c>
      <c r="H51" s="16" t="s">
        <v>10</v>
      </c>
      <c r="I51" s="3" t="s">
        <v>5</v>
      </c>
      <c r="J51" s="10" t="s">
        <v>11</v>
      </c>
      <c r="K51" s="10" t="s">
        <v>6</v>
      </c>
      <c r="L51" s="10" t="s">
        <v>12</v>
      </c>
      <c r="N51" s="7" t="s">
        <v>13</v>
      </c>
      <c r="O51" s="10" t="s">
        <v>14</v>
      </c>
      <c r="P51" s="10" t="s">
        <v>15</v>
      </c>
      <c r="Q51" s="5" t="s">
        <v>7</v>
      </c>
      <c r="R51" s="5" t="s">
        <v>16</v>
      </c>
      <c r="S51" s="2" t="s">
        <v>29</v>
      </c>
      <c r="T51" s="10" t="s">
        <v>17</v>
      </c>
      <c r="U51" s="10" t="s">
        <v>20</v>
      </c>
      <c r="V51" s="10" t="s">
        <v>21</v>
      </c>
      <c r="W51" s="5" t="s">
        <v>31</v>
      </c>
      <c r="X51" s="10" t="s">
        <v>19</v>
      </c>
      <c r="Y51" s="10" t="s">
        <v>22</v>
      </c>
      <c r="Z51" s="10" t="s">
        <v>42</v>
      </c>
      <c r="AA51" s="37" t="s">
        <v>44</v>
      </c>
      <c r="AB51" s="10" t="s">
        <v>23</v>
      </c>
      <c r="AC51" s="10" t="s">
        <v>18</v>
      </c>
      <c r="AD51" s="10" t="s">
        <v>43</v>
      </c>
      <c r="AE51" s="10" t="s">
        <v>24</v>
      </c>
      <c r="AG51" s="2" t="s">
        <v>289</v>
      </c>
      <c r="AJ51" s="36"/>
      <c r="AK51" s="2" t="s">
        <v>9</v>
      </c>
      <c r="AL51" s="10" t="s">
        <v>25</v>
      </c>
      <c r="AM51" s="10" t="s">
        <v>26</v>
      </c>
      <c r="AN51" s="10" t="s">
        <v>27</v>
      </c>
      <c r="AO51" t="s">
        <v>28</v>
      </c>
      <c r="AP51" s="5" t="s">
        <v>16</v>
      </c>
      <c r="AQ51" s="2" t="s">
        <v>29</v>
      </c>
      <c r="AR51" s="10" t="s">
        <v>17</v>
      </c>
      <c r="AS51" s="10" t="s">
        <v>20</v>
      </c>
      <c r="AT51" s="10" t="s">
        <v>21</v>
      </c>
      <c r="AU51" s="10" t="s">
        <v>19</v>
      </c>
      <c r="AV51" s="10" t="s">
        <v>22</v>
      </c>
      <c r="AW51" s="10" t="s">
        <v>42</v>
      </c>
      <c r="AX51" s="33" t="s">
        <v>44</v>
      </c>
      <c r="AY51" s="10" t="s">
        <v>23</v>
      </c>
      <c r="AZ51" s="10" t="s">
        <v>30</v>
      </c>
      <c r="BA51" s="10" t="s">
        <v>31</v>
      </c>
      <c r="BB51" s="10" t="s">
        <v>43</v>
      </c>
      <c r="BC51" s="33" t="s">
        <v>50</v>
      </c>
      <c r="BE51" s="10"/>
    </row>
    <row r="52" spans="1:61">
      <c r="A52" s="54" t="s">
        <v>46</v>
      </c>
      <c r="B52" s="55"/>
      <c r="C52" s="56"/>
      <c r="D52" s="56"/>
      <c r="E52" s="56"/>
      <c r="F52" s="57"/>
      <c r="G52" s="56"/>
      <c r="H52" s="56"/>
      <c r="I52" s="57"/>
      <c r="J52" s="57"/>
      <c r="AF52" s="5" t="s">
        <v>290</v>
      </c>
      <c r="AG52" s="5" t="s">
        <v>203</v>
      </c>
      <c r="AH52" s="5" t="s">
        <v>12</v>
      </c>
      <c r="AI52" s="5" t="s">
        <v>311</v>
      </c>
    </row>
    <row r="53" spans="1:61">
      <c r="A53" s="58" t="s">
        <v>260</v>
      </c>
      <c r="B53" s="59"/>
      <c r="C53" s="62">
        <f>SUM(C8:C16)</f>
        <v>916</v>
      </c>
      <c r="D53" s="62">
        <f>SUM(D8:D16)</f>
        <v>102</v>
      </c>
      <c r="E53" s="62">
        <f>SUM(E8:E16)</f>
        <v>10</v>
      </c>
      <c r="F53" s="62">
        <f>SUM(F8:F16)</f>
        <v>0</v>
      </c>
      <c r="G53" s="62">
        <f>SUM(G8:G16)</f>
        <v>1028</v>
      </c>
      <c r="H53" s="62">
        <f>SUM(C53:E53)</f>
        <v>1028</v>
      </c>
      <c r="I53" s="62">
        <f>SUM(I8:I16)</f>
        <v>887</v>
      </c>
      <c r="J53" s="63">
        <f>I53/C53*100</f>
        <v>96.834061135371172</v>
      </c>
      <c r="K53" s="64"/>
      <c r="L53" s="65"/>
      <c r="M53" s="66"/>
      <c r="N53" s="64"/>
      <c r="O53" s="67"/>
      <c r="P53" s="67"/>
      <c r="Q53" s="67"/>
      <c r="S53" s="68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71">
        <f>SUM(AF8:AF47)</f>
        <v>16104</v>
      </c>
      <c r="AG53" s="71">
        <f>SUM(AG8:AG47)</f>
        <v>635.20000000000005</v>
      </c>
      <c r="AH53" s="70">
        <f>AG53/AF53*100</f>
        <v>3.9443616492796827</v>
      </c>
      <c r="AI53" s="67">
        <f>100-AH53</f>
        <v>96.055638350720315</v>
      </c>
      <c r="AK53" s="1"/>
      <c r="AM53" s="28"/>
      <c r="AN53" s="50"/>
      <c r="AO53" s="1"/>
      <c r="AP53" s="1"/>
      <c r="AQ53" s="1"/>
      <c r="AR53" s="1"/>
      <c r="AS53" s="5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61">
      <c r="A54" s="58" t="s">
        <v>261</v>
      </c>
      <c r="B54" s="57"/>
      <c r="C54" s="62"/>
      <c r="D54" s="62"/>
      <c r="E54" s="62"/>
      <c r="F54" s="62"/>
      <c r="G54" s="62"/>
      <c r="H54" s="62"/>
      <c r="I54" s="62"/>
      <c r="J54" s="63"/>
      <c r="K54" s="69"/>
      <c r="L54" s="70"/>
      <c r="M54" s="92"/>
      <c r="N54" s="71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</row>
    <row r="55" spans="1:61">
      <c r="A55" s="58" t="s">
        <v>262</v>
      </c>
      <c r="B55" s="57"/>
      <c r="C55" s="62"/>
      <c r="D55" s="62"/>
      <c r="E55" s="62"/>
      <c r="F55" s="62"/>
      <c r="G55" s="62"/>
      <c r="H55" s="62"/>
      <c r="I55" s="62"/>
      <c r="J55" s="63"/>
      <c r="K55" s="69"/>
      <c r="L55" s="70"/>
      <c r="M55" s="73"/>
      <c r="N55" s="71"/>
      <c r="O55" s="69"/>
      <c r="P55" s="69"/>
      <c r="Q55" s="69"/>
      <c r="R55" s="69"/>
      <c r="S55" s="73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</row>
    <row r="56" spans="1:61">
      <c r="A56" s="58" t="s">
        <v>263</v>
      </c>
      <c r="B56" s="57"/>
      <c r="C56" s="62"/>
      <c r="D56" s="62"/>
      <c r="E56" s="62"/>
      <c r="F56" s="62"/>
      <c r="G56" s="62"/>
      <c r="H56" s="62"/>
      <c r="I56" s="62"/>
      <c r="J56" s="63"/>
      <c r="K56" s="69"/>
      <c r="L56" s="72"/>
      <c r="M56" s="71">
        <f>G49-O60-P60-Q60-R60</f>
        <v>1457.4</v>
      </c>
      <c r="N56" s="71"/>
      <c r="O56" s="69"/>
      <c r="P56" s="69"/>
      <c r="Q56" s="72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</row>
    <row r="57" spans="1:61">
      <c r="A57" s="60" t="s">
        <v>48</v>
      </c>
      <c r="B57" s="57"/>
      <c r="C57" s="62"/>
      <c r="D57" s="62"/>
      <c r="E57" s="62"/>
      <c r="F57" s="62"/>
      <c r="G57" s="62"/>
      <c r="H57" s="62"/>
      <c r="I57" s="62"/>
      <c r="J57" s="63"/>
      <c r="K57" s="69"/>
      <c r="L57" s="72"/>
      <c r="M57" s="71"/>
      <c r="N57" s="71"/>
      <c r="O57" s="69"/>
      <c r="P57" s="69"/>
      <c r="Q57" s="72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</row>
    <row r="58" spans="1:61">
      <c r="A58"/>
      <c r="B58"/>
      <c r="C58" s="74" t="s">
        <v>1</v>
      </c>
      <c r="D58" s="75"/>
      <c r="E58" s="75"/>
      <c r="F58" s="76"/>
      <c r="G58" s="71"/>
      <c r="H58" s="71"/>
      <c r="I58" s="74" t="s">
        <v>2</v>
      </c>
      <c r="J58" s="76"/>
      <c r="K58" s="76"/>
      <c r="L58" s="77"/>
      <c r="M58" s="66"/>
      <c r="N58" s="74" t="s">
        <v>33</v>
      </c>
      <c r="O58" s="76"/>
      <c r="P58" s="76"/>
      <c r="Q58" s="76"/>
      <c r="R58" s="67"/>
      <c r="S58" s="77"/>
      <c r="T58" s="76" t="s">
        <v>34</v>
      </c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67"/>
      <c r="AG58" s="67"/>
      <c r="AH58" s="67"/>
      <c r="AI58" s="67"/>
      <c r="AJ58" s="1"/>
      <c r="AK58" s="1"/>
      <c r="AL58" s="21" t="s">
        <v>4</v>
      </c>
      <c r="AM58" s="17"/>
      <c r="AO58" s="18" t="s">
        <v>129</v>
      </c>
      <c r="AP58" s="22">
        <f>SUM(AL8:AP48)</f>
        <v>1526.0100000000002</v>
      </c>
      <c r="AR58" s="20" t="s">
        <v>35</v>
      </c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1"/>
      <c r="BE58" s="1"/>
    </row>
    <row r="59" spans="1:61">
      <c r="A59" s="25" t="s">
        <v>249</v>
      </c>
      <c r="B59"/>
      <c r="C59" s="71" t="s">
        <v>5</v>
      </c>
      <c r="D59" s="70" t="s">
        <v>6</v>
      </c>
      <c r="E59" s="71" t="s">
        <v>7</v>
      </c>
      <c r="F59" s="78" t="s">
        <v>8</v>
      </c>
      <c r="G59" s="70" t="s">
        <v>9</v>
      </c>
      <c r="H59" s="72" t="s">
        <v>10</v>
      </c>
      <c r="I59" s="71" t="s">
        <v>5</v>
      </c>
      <c r="J59" s="70" t="s">
        <v>6</v>
      </c>
      <c r="K59" s="72" t="s">
        <v>7</v>
      </c>
      <c r="L59" s="78" t="s">
        <v>8</v>
      </c>
      <c r="M59" s="66"/>
      <c r="N59" s="71" t="s">
        <v>13</v>
      </c>
      <c r="O59" s="70" t="s">
        <v>14</v>
      </c>
      <c r="P59" s="70" t="s">
        <v>15</v>
      </c>
      <c r="Q59" s="70" t="s">
        <v>7</v>
      </c>
      <c r="R59" s="2" t="s">
        <v>16</v>
      </c>
      <c r="S59" s="70" t="s">
        <v>10</v>
      </c>
      <c r="T59" s="70" t="s">
        <v>17</v>
      </c>
      <c r="U59" s="70" t="s">
        <v>20</v>
      </c>
      <c r="V59" s="70" t="s">
        <v>21</v>
      </c>
      <c r="W59" s="70" t="s">
        <v>31</v>
      </c>
      <c r="X59" s="70" t="s">
        <v>19</v>
      </c>
      <c r="Y59" s="70" t="s">
        <v>22</v>
      </c>
      <c r="Z59" s="70" t="s">
        <v>42</v>
      </c>
      <c r="AA59" s="79" t="s">
        <v>44</v>
      </c>
      <c r="AB59" s="70" t="s">
        <v>23</v>
      </c>
      <c r="AC59" s="70" t="s">
        <v>18</v>
      </c>
      <c r="AD59" s="70" t="s">
        <v>43</v>
      </c>
      <c r="AE59" s="70" t="s">
        <v>24</v>
      </c>
      <c r="AF59" s="70"/>
      <c r="AG59" s="70"/>
      <c r="AH59" s="70"/>
      <c r="AI59" s="70"/>
      <c r="AJ59" s="10"/>
      <c r="AK59" s="5" t="s">
        <v>57</v>
      </c>
      <c r="AL59" s="10" t="s">
        <v>25</v>
      </c>
      <c r="AM59" s="10" t="s">
        <v>26</v>
      </c>
      <c r="AN59" s="10" t="s">
        <v>27</v>
      </c>
      <c r="AO59" s="5" t="s">
        <v>28</v>
      </c>
      <c r="AP59" t="s">
        <v>16</v>
      </c>
      <c r="AQ59" s="5" t="s">
        <v>29</v>
      </c>
      <c r="AR59" s="10" t="s">
        <v>17</v>
      </c>
      <c r="AS59" s="10" t="s">
        <v>20</v>
      </c>
      <c r="AT59" s="10" t="s">
        <v>21</v>
      </c>
      <c r="AU59" s="10" t="s">
        <v>19</v>
      </c>
      <c r="AV59" s="10" t="s">
        <v>22</v>
      </c>
      <c r="AW59" s="10" t="s">
        <v>42</v>
      </c>
      <c r="AX59" s="33" t="s">
        <v>44</v>
      </c>
      <c r="AY59" s="10" t="s">
        <v>23</v>
      </c>
      <c r="AZ59" s="10" t="s">
        <v>30</v>
      </c>
      <c r="BA59" s="10" t="s">
        <v>31</v>
      </c>
      <c r="BB59" s="10" t="s">
        <v>43</v>
      </c>
      <c r="BC59" s="10" t="s">
        <v>45</v>
      </c>
      <c r="BD59" s="10"/>
      <c r="BE59" s="10"/>
      <c r="BF59" s="10"/>
      <c r="BG59" s="10"/>
      <c r="BH59" s="10"/>
    </row>
    <row r="60" spans="1:61">
      <c r="A60" s="26" t="s">
        <v>36</v>
      </c>
      <c r="B60"/>
      <c r="C60" s="71">
        <f>SUM(C8:C47)</f>
        <v>5259</v>
      </c>
      <c r="D60" s="71">
        <f>SUM(D8:D47)</f>
        <v>752</v>
      </c>
      <c r="E60" s="71">
        <f>SUM(E8:E47)</f>
        <v>80</v>
      </c>
      <c r="F60" s="71">
        <f>SUM(F8:F49)</f>
        <v>0</v>
      </c>
      <c r="G60" s="71">
        <f>SUM(C60:F60)</f>
        <v>6091</v>
      </c>
      <c r="H60" s="73">
        <f>SUM(H8:H47)</f>
        <v>1526</v>
      </c>
      <c r="I60" s="71">
        <f>SUM(I8:I47)</f>
        <v>1312.5</v>
      </c>
      <c r="J60" s="80">
        <f>SUM(K8:K47)</f>
        <v>144.9</v>
      </c>
      <c r="K60" s="80">
        <f>Q60</f>
        <v>18</v>
      </c>
      <c r="L60" s="80">
        <f>O60</f>
        <v>10</v>
      </c>
      <c r="M60" s="80" t="s">
        <v>36</v>
      </c>
      <c r="N60" s="71">
        <f t="shared" ref="N60:T60" si="19">SUM(N8:N47)</f>
        <v>1457.4</v>
      </c>
      <c r="O60" s="71">
        <f t="shared" si="19"/>
        <v>10</v>
      </c>
      <c r="P60" s="71">
        <f t="shared" si="19"/>
        <v>5.5</v>
      </c>
      <c r="Q60" s="71">
        <f t="shared" si="19"/>
        <v>18</v>
      </c>
      <c r="R60" s="80">
        <f t="shared" si="19"/>
        <v>35.100000000000009</v>
      </c>
      <c r="S60" s="80">
        <f t="shared" si="19"/>
        <v>35.1</v>
      </c>
      <c r="T60" s="69">
        <f t="shared" si="19"/>
        <v>4</v>
      </c>
      <c r="U60" s="69">
        <f t="shared" ref="U60:AE60" si="20">SUM(U8:U47)</f>
        <v>0.1</v>
      </c>
      <c r="V60" s="69">
        <f t="shared" si="20"/>
        <v>0</v>
      </c>
      <c r="W60" s="69">
        <f t="shared" si="20"/>
        <v>0</v>
      </c>
      <c r="X60" s="69">
        <f t="shared" si="20"/>
        <v>0</v>
      </c>
      <c r="Y60" s="69">
        <f t="shared" si="20"/>
        <v>8.3000000000000007</v>
      </c>
      <c r="Z60" s="69">
        <f t="shared" si="20"/>
        <v>0</v>
      </c>
      <c r="AA60" s="69">
        <f t="shared" si="20"/>
        <v>3.5</v>
      </c>
      <c r="AB60" s="69">
        <f t="shared" si="20"/>
        <v>0</v>
      </c>
      <c r="AC60" s="69">
        <f t="shared" si="20"/>
        <v>0.9</v>
      </c>
      <c r="AD60" s="69">
        <f t="shared" si="20"/>
        <v>12.8</v>
      </c>
      <c r="AE60" s="69">
        <f t="shared" si="20"/>
        <v>5.5</v>
      </c>
      <c r="AF60" s="2">
        <f>SUM(S60:AE60)</f>
        <v>70.2</v>
      </c>
      <c r="AG60" s="69"/>
      <c r="AH60" s="69"/>
      <c r="AI60" s="69"/>
      <c r="AJ60" s="3" t="s">
        <v>36</v>
      </c>
      <c r="AK60" s="119">
        <f>SUM(AK8:AK47)</f>
        <v>1526.01</v>
      </c>
      <c r="AL60" s="2">
        <f t="shared" ref="AL60:AR60" si="21">SUM(AL8:AL46)</f>
        <v>256.70600000000007</v>
      </c>
      <c r="AM60" s="2">
        <f t="shared" si="21"/>
        <v>61.800000000000004</v>
      </c>
      <c r="AN60" s="2">
        <f t="shared" si="21"/>
        <v>1144.3040000000003</v>
      </c>
      <c r="AO60" s="2">
        <f t="shared" si="21"/>
        <v>19.3</v>
      </c>
      <c r="AP60" s="2">
        <f t="shared" si="21"/>
        <v>43.899999999999991</v>
      </c>
      <c r="AQ60" s="2">
        <f t="shared" si="21"/>
        <v>43.899999999999991</v>
      </c>
      <c r="AR60" s="2">
        <f t="shared" si="21"/>
        <v>12.899999999999999</v>
      </c>
      <c r="AS60" s="2">
        <f t="shared" ref="AS60:BC60" si="22">SUM(AS8:AS46)</f>
        <v>0</v>
      </c>
      <c r="AT60" s="2">
        <f t="shared" si="22"/>
        <v>0.89999999999999991</v>
      </c>
      <c r="AU60" s="2">
        <f t="shared" si="22"/>
        <v>5.5</v>
      </c>
      <c r="AV60" s="2">
        <f t="shared" si="22"/>
        <v>0.2</v>
      </c>
      <c r="AW60" s="2">
        <f t="shared" si="22"/>
        <v>0.9</v>
      </c>
      <c r="AX60" s="2">
        <f t="shared" si="22"/>
        <v>0.3</v>
      </c>
      <c r="AY60" s="2">
        <f t="shared" si="22"/>
        <v>0.9</v>
      </c>
      <c r="AZ60" s="2">
        <f t="shared" si="22"/>
        <v>0</v>
      </c>
      <c r="BA60" s="2">
        <f t="shared" si="22"/>
        <v>1</v>
      </c>
      <c r="BB60" s="2">
        <f t="shared" si="22"/>
        <v>11.9</v>
      </c>
      <c r="BC60" s="2">
        <f t="shared" si="22"/>
        <v>9.4</v>
      </c>
      <c r="BI60" s="6"/>
    </row>
    <row r="61" spans="1:61">
      <c r="A61" s="26" t="s">
        <v>12</v>
      </c>
      <c r="C61" s="71">
        <f>C60/$G60*100</f>
        <v>86.340502380561475</v>
      </c>
      <c r="D61" s="71">
        <f>D60/$G60*100</f>
        <v>12.346084386800198</v>
      </c>
      <c r="E61" s="71">
        <f>E60/$G60*100</f>
        <v>1.3134132326383188</v>
      </c>
      <c r="F61" s="71">
        <f>F60/$G60*100</f>
        <v>0</v>
      </c>
      <c r="G61" s="71">
        <f>SUM(C61:F61)</f>
        <v>100</v>
      </c>
      <c r="H61" s="80"/>
      <c r="I61" s="71">
        <f>I60/C60*100</f>
        <v>24.957216200798634</v>
      </c>
      <c r="J61" s="71">
        <f>J60/D60*100</f>
        <v>19.268617021276597</v>
      </c>
      <c r="K61" s="71">
        <f>K60/E60*100</f>
        <v>22.5</v>
      </c>
      <c r="L61" s="71"/>
      <c r="M61" s="80" t="s">
        <v>12</v>
      </c>
      <c r="N61" s="69">
        <f>N60/$G60*100</f>
        <v>23.927105565588576</v>
      </c>
      <c r="O61" s="69">
        <f>O60/$G60*100</f>
        <v>0.16417665407978985</v>
      </c>
      <c r="P61" s="69">
        <f>P60/$G60*100</f>
        <v>9.0297159743884414E-2</v>
      </c>
      <c r="Q61" s="69">
        <f>Q60/$G60*100</f>
        <v>0.29551797734362173</v>
      </c>
      <c r="R61" s="69">
        <f>R60/$G60*100</f>
        <v>0.57626005582006257</v>
      </c>
      <c r="S61" s="69"/>
      <c r="T61" s="69">
        <f>T60/($R60)*100</f>
        <v>11.396011396011394</v>
      </c>
      <c r="U61" s="69">
        <f t="shared" ref="U61:Z61" si="23">U60/($R60)*100</f>
        <v>0.28490028490028485</v>
      </c>
      <c r="V61" s="69">
        <f t="shared" si="23"/>
        <v>0</v>
      </c>
      <c r="W61" s="69">
        <f t="shared" si="23"/>
        <v>0</v>
      </c>
      <c r="X61" s="69">
        <f t="shared" si="23"/>
        <v>0</v>
      </c>
      <c r="Y61" s="69">
        <f t="shared" si="23"/>
        <v>23.646723646723643</v>
      </c>
      <c r="Z61" s="69">
        <f t="shared" si="23"/>
        <v>0</v>
      </c>
      <c r="AA61" s="69">
        <f>AA60/($R60)*100</f>
        <v>9.9715099715099687</v>
      </c>
      <c r="AB61" s="69">
        <f>AB60/($R60)*100</f>
        <v>0</v>
      </c>
      <c r="AC61" s="69">
        <f>AC60/($R60)*100</f>
        <v>2.5641025641025639</v>
      </c>
      <c r="AD61" s="69">
        <f>AD60/($R60)*100</f>
        <v>36.467236467236461</v>
      </c>
      <c r="AE61" s="69">
        <f>AE60/($R60)*100</f>
        <v>15.669515669515665</v>
      </c>
      <c r="AF61" s="2">
        <f>SUM(T61:AE61)</f>
        <v>99.999999999999972</v>
      </c>
      <c r="AG61" s="69"/>
      <c r="AH61" s="69"/>
      <c r="AI61" s="69"/>
      <c r="AJ61" s="3" t="s">
        <v>12</v>
      </c>
      <c r="AK61" s="2">
        <f>SUM(AL61:AP61)</f>
        <v>100</v>
      </c>
      <c r="AL61" s="2">
        <f>AL60/$AP58*100</f>
        <v>16.822039174055217</v>
      </c>
      <c r="AM61" s="2">
        <f>AM60/$AP58*100</f>
        <v>4.0497768690899791</v>
      </c>
      <c r="AN61" s="2">
        <f>AN60/$AP58*100</f>
        <v>74.986664569694838</v>
      </c>
      <c r="AO61" s="2">
        <f>AO60/$AP58*100</f>
        <v>1.2647361419649936</v>
      </c>
      <c r="AP61" s="2">
        <f>AP60/$AP58*100</f>
        <v>2.8767832451949844</v>
      </c>
      <c r="AQ61" s="2">
        <f>AQ60/AP58*100</f>
        <v>2.8767832451949844</v>
      </c>
      <c r="AR61" s="2">
        <f>AR60/($AP60)*100</f>
        <v>29.384965831435082</v>
      </c>
      <c r="AS61" s="2">
        <f>AS60/($AP60)*100</f>
        <v>0</v>
      </c>
      <c r="AT61" s="2">
        <f t="shared" ref="AT61:BB61" si="24">AT60/($AP60)*100</f>
        <v>2.0501138952164011</v>
      </c>
      <c r="AU61" s="2">
        <f t="shared" si="24"/>
        <v>12.52847380410023</v>
      </c>
      <c r="AV61" s="2">
        <f t="shared" si="24"/>
        <v>0.4555808656036448</v>
      </c>
      <c r="AW61" s="2">
        <f t="shared" si="24"/>
        <v>2.0501138952164011</v>
      </c>
      <c r="AX61" s="2">
        <f t="shared" si="24"/>
        <v>0.68337129840546706</v>
      </c>
      <c r="AY61" s="2">
        <f t="shared" si="24"/>
        <v>2.0501138952164011</v>
      </c>
      <c r="AZ61" s="2">
        <f t="shared" si="24"/>
        <v>0</v>
      </c>
      <c r="BA61" s="2">
        <f t="shared" si="24"/>
        <v>2.2779043280182236</v>
      </c>
      <c r="BB61" s="2">
        <f t="shared" si="24"/>
        <v>27.107061503416862</v>
      </c>
      <c r="BC61" s="2">
        <f>BC60/($AP60)*100</f>
        <v>21.412300683371303</v>
      </c>
      <c r="BD61" s="2">
        <f>SUM(AR61:BC61)</f>
        <v>100</v>
      </c>
      <c r="BH61" s="1"/>
    </row>
    <row r="62" spans="1:61">
      <c r="A62" s="26" t="s">
        <v>37</v>
      </c>
      <c r="B62" s="28"/>
      <c r="C62" s="81">
        <f>C60/8</f>
        <v>657.375</v>
      </c>
      <c r="D62" s="81">
        <f>D60/8</f>
        <v>94</v>
      </c>
      <c r="E62" s="81">
        <f>E60/8</f>
        <v>10</v>
      </c>
      <c r="F62" s="81">
        <f>F60/8</f>
        <v>0</v>
      </c>
      <c r="G62" s="81">
        <f>G60/8</f>
        <v>761.375</v>
      </c>
      <c r="H62" s="71"/>
      <c r="I62" s="73">
        <f>I60/8</f>
        <v>164.0625</v>
      </c>
      <c r="J62" s="72">
        <f>J60/8</f>
        <v>18.112500000000001</v>
      </c>
      <c r="K62" s="72">
        <f>K60/8</f>
        <v>2.25</v>
      </c>
      <c r="L62" s="73">
        <f>L60/8</f>
        <v>1.25</v>
      </c>
      <c r="M62" s="82"/>
      <c r="N62" s="69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/>
      <c r="AK62"/>
      <c r="AL62"/>
      <c r="AM62"/>
      <c r="AN62" t="s">
        <v>49</v>
      </c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 s="28"/>
      <c r="BF62" s="28"/>
      <c r="BG62"/>
    </row>
    <row r="63" spans="1:61">
      <c r="B63"/>
      <c r="C63"/>
      <c r="D63"/>
      <c r="E63"/>
      <c r="F63" s="15"/>
      <c r="G63"/>
      <c r="H63" s="15"/>
      <c r="I63"/>
      <c r="J63"/>
      <c r="K63"/>
      <c r="L63"/>
      <c r="M63" s="15"/>
      <c r="N63"/>
      <c r="O63"/>
      <c r="P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 s="28"/>
      <c r="BF63" s="28"/>
      <c r="BG63"/>
    </row>
    <row r="64" spans="1:61">
      <c r="H64" s="47"/>
      <c r="I64"/>
      <c r="J64" s="15"/>
      <c r="K64"/>
      <c r="L64" s="15"/>
      <c r="M64" s="15"/>
      <c r="N64" s="15"/>
      <c r="O64"/>
      <c r="P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 s="28"/>
      <c r="BF64" s="28"/>
      <c r="BG64"/>
    </row>
    <row r="65" spans="1:61">
      <c r="A65" s="31"/>
      <c r="G65" s="15"/>
      <c r="H65"/>
      <c r="L65" s="5">
        <f>N60+O60+P60+Q60</f>
        <v>1490.9</v>
      </c>
      <c r="N65"/>
      <c r="O65"/>
      <c r="P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</row>
    <row r="66" spans="1:61">
      <c r="A66" s="148" t="s">
        <v>38</v>
      </c>
      <c r="C66" s="149" t="s">
        <v>313</v>
      </c>
      <c r="D66" s="34" t="s">
        <v>39</v>
      </c>
      <c r="E66" s="150" t="s">
        <v>312</v>
      </c>
      <c r="F66" s="34" t="s">
        <v>39</v>
      </c>
      <c r="G66" s="9"/>
      <c r="H66" s="11"/>
      <c r="Q66" s="2"/>
      <c r="S66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T66" s="3"/>
      <c r="AU66" s="3"/>
      <c r="AV66" s="3"/>
      <c r="AW66" s="3"/>
      <c r="AX66" s="3"/>
      <c r="AY66" s="3"/>
      <c r="AZ66" s="3"/>
      <c r="BA66" s="3"/>
      <c r="BC66" s="3"/>
      <c r="BD66" s="3"/>
      <c r="BE66" s="3"/>
      <c r="BF66" s="3"/>
      <c r="BG66" s="3"/>
      <c r="BH66" s="1"/>
      <c r="BI66" s="4"/>
    </row>
    <row r="67" spans="1:61">
      <c r="A67" s="114">
        <v>39756</v>
      </c>
      <c r="B67" s="9">
        <v>1</v>
      </c>
      <c r="C67" s="45">
        <f>I8/C8*100</f>
        <v>97.982456140350877</v>
      </c>
      <c r="D67" s="46">
        <f>SUM(I$8:I8)/SUM(C$8:C8)*100</f>
        <v>97.982456140350877</v>
      </c>
      <c r="E67" s="3">
        <f t="shared" ref="E67:E73" si="25">AI8</f>
        <v>91.520467836257311</v>
      </c>
      <c r="F67" s="46">
        <f>100-SUM(AG$8:AG8)/SUM(AF$8:AF8)*100</f>
        <v>91.520467836257311</v>
      </c>
      <c r="G67" s="9"/>
      <c r="H67"/>
      <c r="Q67" s="2"/>
      <c r="AO67" s="3"/>
      <c r="AQ67" s="3"/>
      <c r="BH67" s="10"/>
    </row>
    <row r="68" spans="1:61">
      <c r="A68" s="114">
        <v>39763</v>
      </c>
      <c r="B68" s="9">
        <v>2</v>
      </c>
      <c r="C68" s="45">
        <f t="shared" ref="C68:C77" si="26">I9/C9*100</f>
        <v>94.285714285714278</v>
      </c>
      <c r="D68" s="46">
        <f>SUM(I$8:I9)/SUM(C$8:C9)*100</f>
        <v>95.780141843971649</v>
      </c>
      <c r="E68" s="3">
        <f t="shared" si="25"/>
        <v>95.436507936507937</v>
      </c>
      <c r="F68" s="46">
        <f>100-SUM(AG$8:AG9)/SUM(AF$8:AF9)*100</f>
        <v>93.853427895981085</v>
      </c>
      <c r="G68" s="9"/>
      <c r="H68"/>
      <c r="AN68" s="4"/>
    </row>
    <row r="69" spans="1:61">
      <c r="A69" s="114">
        <v>39770</v>
      </c>
      <c r="B69" s="9">
        <v>3</v>
      </c>
      <c r="C69" s="45">
        <f t="shared" si="26"/>
        <v>87.016129032258078</v>
      </c>
      <c r="D69" s="46">
        <f>SUM(I$8:I10)/SUM(C$8:C10)*100</f>
        <v>93.103448275862064</v>
      </c>
      <c r="E69" s="3">
        <f t="shared" si="25"/>
        <v>86.747311827956992</v>
      </c>
      <c r="F69" s="46">
        <f>100-SUM(AG$8:AG10)/SUM(AF$8:AF10)*100</f>
        <v>91.68308702791461</v>
      </c>
      <c r="G69" s="9"/>
      <c r="H69"/>
    </row>
    <row r="70" spans="1:61">
      <c r="A70" s="114">
        <v>39777</v>
      </c>
      <c r="B70" s="9">
        <v>4</v>
      </c>
      <c r="C70" s="45">
        <f t="shared" si="26"/>
        <v>99.25</v>
      </c>
      <c r="D70" s="46">
        <f>SUM(I$8:I11)/SUM(C$8:C11)*100</f>
        <v>94.50570342205323</v>
      </c>
      <c r="E70" s="3">
        <f t="shared" si="25"/>
        <v>92.152777777777771</v>
      </c>
      <c r="F70" s="46">
        <f>100-SUM(AG$8:AG11)/SUM(AF$8:AF11)*100</f>
        <v>91.790240811153353</v>
      </c>
      <c r="G70" s="9"/>
      <c r="H70"/>
      <c r="BH70" s="28"/>
    </row>
    <row r="71" spans="1:61">
      <c r="A71" s="114">
        <v>39784</v>
      </c>
      <c r="B71" s="9">
        <v>5</v>
      </c>
      <c r="C71" s="45">
        <f t="shared" si="26"/>
        <v>99.94047619047619</v>
      </c>
      <c r="D71" s="46">
        <f>SUM(I$8:I12)/SUM(C$8:C12)*100</f>
        <v>95.821325648414984</v>
      </c>
      <c r="E71" s="3">
        <f t="shared" si="25"/>
        <v>97.073412698412696</v>
      </c>
      <c r="F71" s="46">
        <f>100-SUM(AG$8:AG12)/SUM(AF$8:AF12)*100</f>
        <v>93.069164265129686</v>
      </c>
      <c r="G71" s="9"/>
      <c r="H71"/>
      <c r="BH71" s="28"/>
    </row>
    <row r="72" spans="1:61">
      <c r="A72" s="114">
        <v>39791</v>
      </c>
      <c r="B72" s="9">
        <v>6</v>
      </c>
      <c r="C72" s="45">
        <f t="shared" si="26"/>
        <v>100</v>
      </c>
      <c r="D72" s="46">
        <f>SUM(I$8:I13)/SUM(C$8:C13)*100</f>
        <v>96.437346437346434</v>
      </c>
      <c r="E72" s="3">
        <f t="shared" si="25"/>
        <v>98.333333333333329</v>
      </c>
      <c r="F72" s="46">
        <f>100-SUM(AG$8:AG13)/SUM(AF$8:AF13)*100</f>
        <v>93.845208845208845</v>
      </c>
      <c r="G72" s="9"/>
      <c r="H72"/>
      <c r="BH72"/>
    </row>
    <row r="73" spans="1:61">
      <c r="A73" s="114">
        <v>39798</v>
      </c>
      <c r="B73" s="9">
        <v>7</v>
      </c>
      <c r="C73" s="45">
        <f t="shared" si="26"/>
        <v>100</v>
      </c>
      <c r="D73" s="46">
        <f>SUM(I$8:I14)/SUM(C$8:C14)*100</f>
        <v>96.834061135371172</v>
      </c>
      <c r="E73" s="3">
        <f t="shared" si="25"/>
        <v>99.101307189542482</v>
      </c>
      <c r="F73" s="46">
        <f>100-SUM(AG$8:AG14)/SUM(AF$8:AF14)*100</f>
        <v>94.430494905385729</v>
      </c>
      <c r="G73" s="9"/>
      <c r="H73"/>
      <c r="BH73"/>
    </row>
    <row r="74" spans="1:61">
      <c r="A74" s="114">
        <v>39805</v>
      </c>
      <c r="B74" s="9">
        <v>8</v>
      </c>
      <c r="C74" s="45"/>
      <c r="D74" s="46">
        <f>SUM(I$8:I15)/SUM(C$8:C15)*100</f>
        <v>96.834061135371172</v>
      </c>
      <c r="F74" s="46">
        <f>100-SUM(AG$8:AG15)/SUM(AF$8:AF15)*100</f>
        <v>94.430494905385729</v>
      </c>
      <c r="G74" s="9"/>
      <c r="H74"/>
      <c r="BH74" s="3"/>
    </row>
    <row r="75" spans="1:61">
      <c r="A75" s="114">
        <v>39812</v>
      </c>
      <c r="B75" s="9">
        <v>9</v>
      </c>
      <c r="C75" s="45"/>
      <c r="D75" s="46">
        <f>SUM(I$8:I16)/SUM(C$8:C16)*100</f>
        <v>96.834061135371172</v>
      </c>
      <c r="F75" s="46">
        <f>100-SUM(AG$8:AG16)/SUM(AF$8:AF16)*100</f>
        <v>94.430494905385729</v>
      </c>
      <c r="G75" s="9"/>
      <c r="H75"/>
      <c r="AN75" s="30"/>
      <c r="AO75" s="48"/>
      <c r="AP75" s="27"/>
      <c r="AQ75" s="27"/>
      <c r="AR75" s="27"/>
      <c r="AS75" s="27"/>
    </row>
    <row r="76" spans="1:61">
      <c r="A76" s="114">
        <v>39819</v>
      </c>
      <c r="B76" s="9">
        <v>10</v>
      </c>
      <c r="C76" s="45">
        <f>I17/C17*100</f>
        <v>99.637681159420282</v>
      </c>
      <c r="D76" s="46">
        <f>SUM(I$8:I17)/SUM(C$8:C17)*100</f>
        <v>97.2011385199241</v>
      </c>
      <c r="E76" s="3">
        <f>AI17</f>
        <v>99.758454106280197</v>
      </c>
      <c r="F76" s="46">
        <f>100-SUM(AG$8:AG17)/SUM(AF$8:AF17)*100</f>
        <v>95.128083491461098</v>
      </c>
      <c r="G76" s="9"/>
      <c r="H76"/>
      <c r="AS76" s="11"/>
    </row>
    <row r="77" spans="1:61">
      <c r="A77" s="114">
        <v>39826</v>
      </c>
      <c r="B77" s="9">
        <v>11</v>
      </c>
      <c r="C77" s="45">
        <f t="shared" si="26"/>
        <v>100</v>
      </c>
      <c r="D77" s="46">
        <f>SUM(I$8:I18)/SUM(C$8:C18)*100</f>
        <v>97.487223168654168</v>
      </c>
      <c r="E77" s="3">
        <f>AI18</f>
        <v>99.513888888888886</v>
      </c>
      <c r="F77" s="46">
        <f>100-SUM(AG$8:AG18)/SUM(AF$8:AF18)*100</f>
        <v>95.576377058489498</v>
      </c>
      <c r="G77" s="9"/>
      <c r="H77"/>
      <c r="AQ77" s="3"/>
    </row>
    <row r="78" spans="1:61">
      <c r="A78" s="114">
        <v>39833</v>
      </c>
      <c r="B78" s="9">
        <v>12</v>
      </c>
      <c r="C78" s="45">
        <f t="shared" ref="C78:C103" si="27">I19/C19*100</f>
        <v>100</v>
      </c>
      <c r="D78" s="46">
        <f>SUM(I$8:I19)/SUM(C$8:C19)*100</f>
        <v>97.801788375558857</v>
      </c>
      <c r="E78" s="3">
        <f>AI19</f>
        <v>99.404761904761898</v>
      </c>
      <c r="F78" s="46">
        <f>100-SUM(AG$8:AG19)/SUM(AF$8:AF19)*100</f>
        <v>96.055638350720315</v>
      </c>
      <c r="G78" s="9"/>
      <c r="H78" s="42"/>
      <c r="AQ78" s="3"/>
      <c r="AR78" s="49"/>
      <c r="AS78" s="11"/>
    </row>
    <row r="79" spans="1:61">
      <c r="A79" s="114">
        <v>39840</v>
      </c>
      <c r="B79" s="9">
        <v>13</v>
      </c>
      <c r="C79" s="45">
        <f t="shared" si="27"/>
        <v>0</v>
      </c>
      <c r="D79" s="46">
        <f>SUM(I$8:I20)/SUM(C$8:C20)*100</f>
        <v>89.774281805745559</v>
      </c>
      <c r="G79" s="9"/>
      <c r="H79"/>
      <c r="AS79" s="11"/>
    </row>
    <row r="80" spans="1:61">
      <c r="A80" s="114">
        <v>39847</v>
      </c>
      <c r="B80" s="9">
        <v>14</v>
      </c>
      <c r="C80" s="45">
        <f t="shared" si="27"/>
        <v>0</v>
      </c>
      <c r="D80" s="46">
        <f>SUM(I$8:I21)/SUM(C$8:C21)*100</f>
        <v>80.521472392638032</v>
      </c>
      <c r="G80" s="9"/>
      <c r="H80"/>
      <c r="AP80" s="3"/>
      <c r="AS80" s="11"/>
    </row>
    <row r="81" spans="1:45">
      <c r="A81" s="114">
        <v>39854</v>
      </c>
      <c r="B81" s="9">
        <v>15</v>
      </c>
      <c r="C81" s="45">
        <f t="shared" si="27"/>
        <v>0</v>
      </c>
      <c r="D81" s="46">
        <f>SUM(I$8:I22)/SUM(C$8:C22)*100</f>
        <v>75</v>
      </c>
      <c r="G81" s="9"/>
      <c r="H81"/>
      <c r="AQ81" s="3"/>
    </row>
    <row r="82" spans="1:45">
      <c r="A82" s="114">
        <v>39861</v>
      </c>
      <c r="B82" s="9">
        <v>16</v>
      </c>
      <c r="C82" s="45">
        <f t="shared" si="27"/>
        <v>0</v>
      </c>
      <c r="D82" s="46">
        <f>SUM(I$8:I23)/SUM(C$8:C23)*100</f>
        <v>68.430656934306569</v>
      </c>
      <c r="G82" s="9"/>
      <c r="H82"/>
      <c r="AQ82" s="3"/>
      <c r="AR82" s="49"/>
    </row>
    <row r="83" spans="1:45">
      <c r="A83" s="114">
        <v>39868</v>
      </c>
      <c r="B83" s="9">
        <v>17</v>
      </c>
      <c r="C83" s="45">
        <f>I24/C24*100</f>
        <v>0</v>
      </c>
      <c r="D83" s="46">
        <f>SUM(I$8:I24)/SUM(C$8:C24)*100</f>
        <v>64.401373895976448</v>
      </c>
      <c r="G83" s="9"/>
      <c r="H83"/>
      <c r="AP83" s="3"/>
      <c r="AQ83" s="3"/>
      <c r="AR83" s="49"/>
    </row>
    <row r="84" spans="1:45">
      <c r="A84" s="114">
        <v>39875</v>
      </c>
      <c r="B84" s="9">
        <v>18</v>
      </c>
      <c r="C84" s="45">
        <f t="shared" si="27"/>
        <v>0</v>
      </c>
      <c r="D84" s="46">
        <f>SUM(I$8:I25)/SUM(C$8:C25)*100</f>
        <v>59.523809523809526</v>
      </c>
      <c r="G84" s="9"/>
      <c r="H84"/>
      <c r="AP84" s="3"/>
      <c r="AQ84" s="3"/>
      <c r="AR84" s="49"/>
    </row>
    <row r="85" spans="1:45">
      <c r="A85" s="114">
        <v>39882</v>
      </c>
      <c r="B85" s="9">
        <v>19</v>
      </c>
      <c r="C85" s="45">
        <f t="shared" si="27"/>
        <v>0</v>
      </c>
      <c r="D85" s="46">
        <f>SUM(I$8:I26)/SUM(C$8:C26)*100</f>
        <v>56.451612903225815</v>
      </c>
      <c r="G85" s="9"/>
      <c r="H85"/>
      <c r="AQ85" s="3"/>
      <c r="AS85" s="11"/>
    </row>
    <row r="86" spans="1:45">
      <c r="A86" s="114">
        <v>39889</v>
      </c>
      <c r="B86" s="9">
        <v>20</v>
      </c>
      <c r="C86" s="45">
        <f t="shared" si="27"/>
        <v>0</v>
      </c>
      <c r="D86" s="46">
        <f>SUM(I$8:I27)/SUM(C$8:C27)*100</f>
        <v>52.647412755716005</v>
      </c>
      <c r="G86" s="9"/>
      <c r="H86"/>
      <c r="S86" s="29"/>
      <c r="AQ86" s="3"/>
      <c r="AR86" s="49"/>
    </row>
    <row r="87" spans="1:45">
      <c r="A87" s="114">
        <v>39896</v>
      </c>
      <c r="B87" s="9">
        <v>21</v>
      </c>
      <c r="C87" s="45">
        <f t="shared" si="27"/>
        <v>0</v>
      </c>
      <c r="D87" s="46">
        <f>SUM(I$8:I28)/SUM(C$8:C28)*100</f>
        <v>50.22962112514351</v>
      </c>
      <c r="G87" s="9"/>
      <c r="H87"/>
      <c r="AR87" s="11"/>
      <c r="AS87" s="11"/>
    </row>
    <row r="88" spans="1:45">
      <c r="A88" s="114">
        <v>39903</v>
      </c>
      <c r="B88" s="9">
        <v>22</v>
      </c>
      <c r="C88" s="45">
        <f t="shared" si="27"/>
        <v>0</v>
      </c>
      <c r="D88" s="46">
        <f>SUM(I$8:I29)/SUM(C$8:C29)*100</f>
        <v>47.195253505933117</v>
      </c>
      <c r="G88" s="9"/>
      <c r="H88"/>
      <c r="AP88" s="3"/>
      <c r="AR88" s="11"/>
      <c r="AS88" s="11"/>
    </row>
    <row r="89" spans="1:45">
      <c r="A89" s="114">
        <v>39910</v>
      </c>
      <c r="B89" s="9">
        <v>23</v>
      </c>
      <c r="C89" s="45">
        <f t="shared" si="27"/>
        <v>0</v>
      </c>
      <c r="D89" s="46">
        <f>SUM(I$8:I30)/SUM(C$8:C30)*100</f>
        <v>45.243019648397102</v>
      </c>
      <c r="G89" s="9"/>
      <c r="H89"/>
      <c r="AO89"/>
      <c r="AQ89" s="32"/>
      <c r="AS89" s="11"/>
    </row>
    <row r="90" spans="1:45">
      <c r="A90" s="114">
        <v>39917</v>
      </c>
      <c r="B90" s="9">
        <v>24</v>
      </c>
      <c r="C90" s="45">
        <f t="shared" si="27"/>
        <v>0</v>
      </c>
      <c r="D90" s="46">
        <f>SUM(I$8:I31)/SUM(C$8:C31)*100</f>
        <v>42.766373411534701</v>
      </c>
      <c r="G90" s="9"/>
      <c r="H90"/>
      <c r="AQ90" s="3"/>
      <c r="AR90" s="49"/>
    </row>
    <row r="91" spans="1:45">
      <c r="A91" s="114">
        <v>39924</v>
      </c>
      <c r="B91" s="9">
        <v>25</v>
      </c>
      <c r="C91" s="45">
        <f t="shared" si="27"/>
        <v>0</v>
      </c>
      <c r="D91" s="46">
        <f>SUM(I$8:I32)/SUM(C$8:C32)*100</f>
        <v>41.157102539981182</v>
      </c>
      <c r="G91" s="9"/>
      <c r="H91"/>
      <c r="AQ91" s="3"/>
      <c r="AR91" s="49"/>
    </row>
    <row r="92" spans="1:45">
      <c r="A92" s="114">
        <v>39931</v>
      </c>
      <c r="B92" s="9">
        <v>26</v>
      </c>
      <c r="C92" s="45">
        <f t="shared" si="27"/>
        <v>0</v>
      </c>
      <c r="D92" s="46">
        <f>SUM(I$8:I33)/SUM(C$8:C33)*100</f>
        <v>39.097408400357466</v>
      </c>
      <c r="G92" s="9"/>
      <c r="H92"/>
      <c r="AQ92" s="3"/>
      <c r="AR92" s="49"/>
    </row>
    <row r="93" spans="1:45">
      <c r="A93" s="114">
        <v>39938</v>
      </c>
      <c r="B93" s="9">
        <v>27</v>
      </c>
      <c r="C93" s="45">
        <f t="shared" si="27"/>
        <v>0</v>
      </c>
      <c r="D93" s="46">
        <f>SUM(I$8:I34)/SUM(C$8:C34)*100</f>
        <v>37.748058671268339</v>
      </c>
      <c r="G93" s="9"/>
      <c r="H93"/>
    </row>
    <row r="94" spans="1:45">
      <c r="A94" s="114">
        <v>39945</v>
      </c>
      <c r="B94" s="9">
        <v>28</v>
      </c>
      <c r="C94" s="45">
        <f t="shared" si="27"/>
        <v>0</v>
      </c>
      <c r="D94" s="46">
        <f>SUM(I$8:I35)/SUM(C$8:C35)*100</f>
        <v>36.008230452674901</v>
      </c>
      <c r="F94" s="5"/>
      <c r="H94"/>
      <c r="J94" s="44"/>
      <c r="K94" s="45"/>
      <c r="L94" s="46"/>
    </row>
    <row r="95" spans="1:45">
      <c r="A95" s="114">
        <v>39952</v>
      </c>
      <c r="B95" s="9">
        <v>29</v>
      </c>
      <c r="C95" s="45">
        <f t="shared" si="27"/>
        <v>0</v>
      </c>
      <c r="D95" s="46">
        <f>SUM(I$8:I36)/SUM(C$8:C36)*100</f>
        <v>34.860557768924302</v>
      </c>
      <c r="F95" s="5"/>
      <c r="H95"/>
      <c r="J95" s="44"/>
      <c r="K95" s="45"/>
      <c r="L95" s="46"/>
    </row>
    <row r="96" spans="1:45">
      <c r="A96" s="114">
        <v>39959</v>
      </c>
      <c r="B96" s="9">
        <v>30</v>
      </c>
      <c r="C96" s="45">
        <f t="shared" si="27"/>
        <v>0</v>
      </c>
      <c r="D96" s="46">
        <f>SUM(I$8:I37)/SUM(C$8:C37)*100</f>
        <v>33.371472158657511</v>
      </c>
      <c r="H96"/>
      <c r="J96" s="44"/>
      <c r="K96" s="45"/>
      <c r="L96" s="46"/>
    </row>
    <row r="97" spans="1:12">
      <c r="A97" s="114">
        <v>39966</v>
      </c>
      <c r="B97" s="9">
        <v>31</v>
      </c>
      <c r="C97" s="45">
        <f t="shared" si="27"/>
        <v>0</v>
      </c>
      <c r="D97" s="46">
        <f>SUM(I$8:I38)/SUM(C$8:C38)*100</f>
        <v>32.383419689119172</v>
      </c>
      <c r="E97" s="2"/>
      <c r="H97"/>
      <c r="J97" s="44"/>
      <c r="K97" s="45"/>
      <c r="L97" s="46"/>
    </row>
    <row r="98" spans="1:12">
      <c r="A98" s="114">
        <v>39973</v>
      </c>
      <c r="B98" s="9">
        <v>32</v>
      </c>
      <c r="C98" s="45">
        <f t="shared" si="27"/>
        <v>0</v>
      </c>
      <c r="D98" s="46">
        <f>SUM(I$8:I39)/SUM(C$8:C39)*100</f>
        <v>31.094527363184078</v>
      </c>
      <c r="H98"/>
      <c r="J98" s="44"/>
      <c r="K98" s="45"/>
      <c r="L98" s="46"/>
    </row>
    <row r="99" spans="1:12">
      <c r="A99" s="114">
        <v>39980</v>
      </c>
      <c r="B99" s="9">
        <v>33</v>
      </c>
      <c r="C99" s="45">
        <f t="shared" si="27"/>
        <v>0</v>
      </c>
      <c r="D99" s="46">
        <f>SUM(I$8:I40)/SUM(C$8:C40)*100</f>
        <v>30.234968901174845</v>
      </c>
      <c r="E99" s="31"/>
      <c r="F99" s="11"/>
      <c r="G99" s="2"/>
      <c r="H99" s="9"/>
      <c r="J99" s="44"/>
      <c r="K99" s="45"/>
      <c r="L99" s="46"/>
    </row>
    <row r="100" spans="1:12">
      <c r="A100" s="114">
        <v>39987</v>
      </c>
      <c r="B100" s="9">
        <v>34</v>
      </c>
      <c r="C100" s="45">
        <f t="shared" si="27"/>
        <v>0</v>
      </c>
      <c r="D100" s="46">
        <f>SUM(I$8:I41)/SUM(C$8:C41)*100</f>
        <v>29.108449767132399</v>
      </c>
      <c r="H100" s="9"/>
      <c r="I100" s="3"/>
    </row>
    <row r="101" spans="1:12">
      <c r="A101" s="114">
        <v>39994</v>
      </c>
      <c r="B101" s="9">
        <v>35</v>
      </c>
      <c r="C101" s="45">
        <f t="shared" si="27"/>
        <v>0</v>
      </c>
      <c r="D101" s="46">
        <f>SUM(I$8:I42)/SUM(C$8:C42)*100</f>
        <v>28.062860808210395</v>
      </c>
      <c r="H101" s="9"/>
    </row>
    <row r="102" spans="1:12">
      <c r="A102" s="114">
        <v>40001</v>
      </c>
      <c r="B102" s="9">
        <v>36</v>
      </c>
      <c r="C102" s="45">
        <f t="shared" si="27"/>
        <v>0</v>
      </c>
      <c r="D102" s="46">
        <f>SUM(I$8:I43)/SUM(C$8:C43)*100</f>
        <v>27.360850531582237</v>
      </c>
      <c r="H102" s="9"/>
    </row>
    <row r="103" spans="1:12">
      <c r="A103" s="114">
        <v>40008</v>
      </c>
      <c r="B103" s="9">
        <v>37</v>
      </c>
      <c r="C103" s="45">
        <f t="shared" si="27"/>
        <v>0</v>
      </c>
      <c r="D103" s="46">
        <f>SUM(I$8:I44)/SUM(C$8:C44)*100</f>
        <v>26.435045317220546</v>
      </c>
      <c r="H103" s="9"/>
    </row>
    <row r="104" spans="1:12">
      <c r="A104" s="114">
        <v>40015</v>
      </c>
      <c r="B104" s="9">
        <v>38</v>
      </c>
      <c r="C104" s="45">
        <f>I45/C45*100</f>
        <v>0</v>
      </c>
      <c r="D104" s="46">
        <f>SUM(I$8:I45)/SUM(C$8:C45)*100</f>
        <v>25.811209439528021</v>
      </c>
      <c r="H104" s="9"/>
    </row>
    <row r="105" spans="1:12">
      <c r="A105" s="114">
        <v>40022</v>
      </c>
      <c r="B105" s="9">
        <v>39</v>
      </c>
      <c r="C105" s="45">
        <f>I46/C46*100</f>
        <v>0</v>
      </c>
      <c r="D105" s="46">
        <f>SUM(I$8:I46)/SUM(C$8:C46)*100</f>
        <v>24.985722444317531</v>
      </c>
      <c r="H105" s="9"/>
    </row>
    <row r="106" spans="1:12">
      <c r="A106" s="114">
        <v>40029</v>
      </c>
      <c r="B106" s="9">
        <v>40</v>
      </c>
      <c r="C106" s="45">
        <f>I47/C47*100</f>
        <v>0</v>
      </c>
      <c r="D106" s="46">
        <f>SUM(I$8:I47)/SUM(C$8:C47)*100</f>
        <v>24.957216200798634</v>
      </c>
      <c r="H106" s="9"/>
    </row>
    <row r="107" spans="1:12">
      <c r="A107" s="31"/>
      <c r="B107" s="9"/>
      <c r="H107" s="9"/>
    </row>
    <row r="108" spans="1:12">
      <c r="A108" s="31"/>
      <c r="B108" s="9"/>
      <c r="H108" s="9"/>
    </row>
    <row r="110" spans="1:12">
      <c r="E110"/>
      <c r="F110"/>
      <c r="I110" s="3"/>
    </row>
    <row r="111" spans="1:12">
      <c r="A111" s="36" t="s">
        <v>300</v>
      </c>
      <c r="B111" s="35"/>
      <c r="C111" s="35"/>
      <c r="D111" s="5"/>
    </row>
    <row r="112" spans="1:12">
      <c r="A112" s="3"/>
      <c r="B112" s="3" t="s">
        <v>5</v>
      </c>
      <c r="C112" s="3">
        <f>I60</f>
        <v>1312.5</v>
      </c>
      <c r="D112" s="122">
        <f>C112/G$49*100</f>
        <v>86.0091743119266</v>
      </c>
      <c r="E112" s="3">
        <v>86</v>
      </c>
    </row>
    <row r="113" spans="1:7">
      <c r="A113" s="3"/>
      <c r="B113" s="3" t="s">
        <v>40</v>
      </c>
      <c r="C113" s="3">
        <f>J60</f>
        <v>144.9</v>
      </c>
      <c r="D113" s="124">
        <f>C113/G$49*100</f>
        <v>9.4954128440366983</v>
      </c>
      <c r="E113" s="3">
        <v>9.5</v>
      </c>
    </row>
    <row r="114" spans="1:7">
      <c r="A114" s="3"/>
      <c r="B114" s="3" t="s">
        <v>7</v>
      </c>
      <c r="C114" s="3">
        <f>K60</f>
        <v>18</v>
      </c>
      <c r="D114" s="121">
        <f>C114/G$49*100</f>
        <v>1.1795543905635648</v>
      </c>
      <c r="E114" s="3">
        <v>1.2</v>
      </c>
    </row>
    <row r="115" spans="1:7">
      <c r="A115" s="3"/>
      <c r="B115" s="3" t="s">
        <v>41</v>
      </c>
      <c r="C115" s="3">
        <f>L60</f>
        <v>10</v>
      </c>
      <c r="D115" s="129">
        <f>C115/G$49*100</f>
        <v>0.65530799475753598</v>
      </c>
      <c r="E115" s="3">
        <v>0.7</v>
      </c>
    </row>
    <row r="116" spans="1:7">
      <c r="A116" s="3"/>
      <c r="B116" s="3" t="s">
        <v>16</v>
      </c>
      <c r="C116" s="3">
        <f>P60+R60</f>
        <v>40.600000000000009</v>
      </c>
      <c r="D116" s="123">
        <f>C116/G$49*100</f>
        <v>2.6605504587155968</v>
      </c>
      <c r="E116" s="3">
        <v>2.6</v>
      </c>
    </row>
    <row r="117" spans="1:7">
      <c r="A117" s="3"/>
      <c r="B117" s="3"/>
      <c r="C117" s="2"/>
    </row>
    <row r="118" spans="1:7">
      <c r="A118" s="3"/>
      <c r="B118" s="3" t="s">
        <v>9</v>
      </c>
      <c r="C118" s="2">
        <f>SUM(C112:C117)</f>
        <v>1526</v>
      </c>
      <c r="D118" s="3">
        <f>SUM(D112:D117)</f>
        <v>99.999999999999986</v>
      </c>
      <c r="E118" s="3">
        <f>SUM(E112:E117)</f>
        <v>100</v>
      </c>
    </row>
    <row r="120" spans="1:7">
      <c r="C120" s="3">
        <f>I60+J60+K60+L60+(P60+Q60-S60)</f>
        <v>1473.8000000000002</v>
      </c>
    </row>
    <row r="124" spans="1:7">
      <c r="F124" s="3"/>
      <c r="G124" s="35"/>
    </row>
    <row r="127" spans="1:7">
      <c r="E127" s="51"/>
    </row>
    <row r="129" spans="5:5">
      <c r="E129" s="51"/>
    </row>
    <row r="130" spans="5:5">
      <c r="E130" s="51"/>
    </row>
    <row r="131" spans="5:5">
      <c r="E131" s="51"/>
    </row>
    <row r="132" spans="5:5">
      <c r="E132" s="51"/>
    </row>
    <row r="151" spans="5:5">
      <c r="E151" s="51"/>
    </row>
    <row r="152" spans="5:5">
      <c r="E152" s="51"/>
    </row>
    <row r="153" spans="5:5">
      <c r="E153" s="51"/>
    </row>
    <row r="154" spans="5:5">
      <c r="E154" s="51"/>
    </row>
    <row r="155" spans="5:5">
      <c r="E155" s="51"/>
    </row>
    <row r="156" spans="5:5">
      <c r="E156" s="51"/>
    </row>
    <row r="157" spans="5:5">
      <c r="E157" s="51"/>
    </row>
    <row r="158" spans="5:5">
      <c r="E158" s="51"/>
    </row>
    <row r="159" spans="5:5">
      <c r="E159" s="51"/>
    </row>
    <row r="160" spans="5:5">
      <c r="E160" s="51"/>
    </row>
    <row r="161" spans="5:5">
      <c r="E161" s="51"/>
    </row>
    <row r="162" spans="5:5">
      <c r="E162" s="51"/>
    </row>
    <row r="163" spans="5:5">
      <c r="E163" s="51"/>
    </row>
    <row r="164" spans="5:5">
      <c r="E164" s="51"/>
    </row>
    <row r="165" spans="5:5">
      <c r="E165" s="51"/>
    </row>
    <row r="166" spans="5:5">
      <c r="E166" s="51"/>
    </row>
    <row r="167" spans="5:5">
      <c r="E167" s="51"/>
    </row>
    <row r="168" spans="5:5">
      <c r="E168" s="51"/>
    </row>
    <row r="169" spans="5:5">
      <c r="E169" s="51"/>
    </row>
    <row r="170" spans="5:5">
      <c r="E170" s="51"/>
    </row>
    <row r="171" spans="5:5">
      <c r="E171" s="51"/>
    </row>
    <row r="172" spans="5:5">
      <c r="E172" s="51"/>
    </row>
    <row r="175" spans="5:5">
      <c r="E175" s="51"/>
    </row>
    <row r="176" spans="5:5">
      <c r="E176" s="51"/>
    </row>
    <row r="177" spans="5:6">
      <c r="E177" s="51"/>
    </row>
    <row r="178" spans="5:6">
      <c r="E178" s="51"/>
    </row>
    <row r="179" spans="5:6">
      <c r="E179" s="51"/>
    </row>
    <row r="180" spans="5:6">
      <c r="E180" s="51"/>
    </row>
    <row r="181" spans="5:6">
      <c r="E181" s="51"/>
    </row>
    <row r="182" spans="5:6">
      <c r="E182" s="51"/>
    </row>
    <row r="183" spans="5:6">
      <c r="E183" s="51"/>
      <c r="F183" s="51"/>
    </row>
    <row r="184" spans="5:6">
      <c r="E184" s="51"/>
      <c r="F184" s="51"/>
    </row>
    <row r="186" spans="5:6">
      <c r="F186" s="35"/>
    </row>
  </sheetData>
  <phoneticPr fontId="0" type="noConversion"/>
  <pageMargins left="0.75" right="0.75" top="0.75" bottom="0.75" header="0.5" footer="0.5"/>
  <pageSetup orientation="portrait" horizontalDpi="300" verticalDpi="360" r:id="rId1"/>
  <headerFooter alignWithMargins="0">
    <oddHeader>&amp;L&amp;9SSRL 2012-2013 Accelerator Statistics</oddHeader>
    <oddFooter xml:space="preserve">&amp;R&amp;9SSRL Run Statistics  </oddFooter>
  </headerFooter>
  <ignoredErrors>
    <ignoredError sqref="C25 H53" formula="1"/>
    <ignoredError sqref="G15:G16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1065"/>
  <sheetViews>
    <sheetView topLeftCell="A261" zoomScale="115" workbookViewId="0">
      <selection activeCell="M273" sqref="M273"/>
    </sheetView>
  </sheetViews>
  <sheetFormatPr defaultRowHeight="12.75"/>
  <cols>
    <col min="1" max="1" width="4.140625" customWidth="1"/>
    <col min="2" max="2" width="10.5703125" style="86" customWidth="1"/>
    <col min="3" max="3" width="12.5703125" customWidth="1"/>
    <col min="4" max="10" width="5.7109375" customWidth="1"/>
    <col min="11" max="11" width="6.42578125" customWidth="1"/>
    <col min="12" max="12" width="6.28515625" customWidth="1"/>
    <col min="13" max="13" width="3.5703125" customWidth="1"/>
    <col min="14" max="14" width="1.85546875" customWidth="1"/>
    <col min="15" max="15" width="11.140625" customWidth="1"/>
    <col min="16" max="16" width="9.7109375" customWidth="1"/>
    <col min="17" max="17" width="8.7109375" customWidth="1"/>
    <col min="18" max="18" width="11.85546875" customWidth="1"/>
  </cols>
  <sheetData>
    <row r="2" spans="1:17" ht="18">
      <c r="A2" s="88"/>
      <c r="B2" s="88" t="s">
        <v>234</v>
      </c>
      <c r="C2" s="88"/>
      <c r="D2" s="88"/>
      <c r="E2" s="88"/>
      <c r="F2" s="88" t="s">
        <v>81</v>
      </c>
    </row>
    <row r="4" spans="1:17">
      <c r="A4" s="83">
        <v>1</v>
      </c>
      <c r="B4" s="87" t="s">
        <v>0</v>
      </c>
      <c r="C4" s="89">
        <v>39756</v>
      </c>
    </row>
    <row r="5" spans="1:17">
      <c r="D5" s="11">
        <f>SUM(D8:D11)</f>
        <v>0</v>
      </c>
      <c r="E5" s="11">
        <f t="shared" ref="E5:J5" si="0">SUM(E8:E11)</f>
        <v>0</v>
      </c>
      <c r="F5" s="11">
        <f t="shared" si="0"/>
        <v>18</v>
      </c>
      <c r="G5" s="11">
        <f t="shared" si="0"/>
        <v>23.999999999999996</v>
      </c>
      <c r="H5" s="11">
        <f t="shared" si="0"/>
        <v>24</v>
      </c>
      <c r="I5" s="11">
        <f t="shared" si="0"/>
        <v>24</v>
      </c>
      <c r="J5" s="11">
        <f t="shared" si="0"/>
        <v>24</v>
      </c>
      <c r="K5" s="11">
        <f>SUM(K8:K11)</f>
        <v>114</v>
      </c>
      <c r="L5" s="11"/>
      <c r="M5" s="11"/>
      <c r="N5" s="11"/>
      <c r="O5" t="s">
        <v>91</v>
      </c>
    </row>
    <row r="6" spans="1:17">
      <c r="C6" s="86" t="s">
        <v>52</v>
      </c>
      <c r="D6" s="91" t="s">
        <v>18</v>
      </c>
      <c r="E6" s="91" t="s">
        <v>18</v>
      </c>
      <c r="F6" s="91" t="s">
        <v>18</v>
      </c>
      <c r="G6" s="91" t="s">
        <v>18</v>
      </c>
      <c r="H6" s="91" t="s">
        <v>18</v>
      </c>
      <c r="I6" s="91" t="s">
        <v>18</v>
      </c>
      <c r="J6" s="91" t="s">
        <v>18</v>
      </c>
      <c r="K6" s="11"/>
      <c r="L6" s="11"/>
      <c r="M6" s="11"/>
      <c r="N6" s="11"/>
    </row>
    <row r="7" spans="1:17">
      <c r="B7" s="87" t="s">
        <v>3</v>
      </c>
      <c r="D7" s="91" t="s">
        <v>63</v>
      </c>
      <c r="E7" s="91" t="s">
        <v>64</v>
      </c>
      <c r="F7" s="91" t="s">
        <v>65</v>
      </c>
      <c r="G7" s="91" t="s">
        <v>66</v>
      </c>
      <c r="H7" s="91" t="s">
        <v>67</v>
      </c>
      <c r="I7" s="91" t="s">
        <v>68</v>
      </c>
      <c r="J7" s="91" t="s">
        <v>69</v>
      </c>
      <c r="K7" s="91" t="s">
        <v>70</v>
      </c>
      <c r="L7" s="11"/>
      <c r="M7" s="11"/>
      <c r="N7" s="11"/>
    </row>
    <row r="8" spans="1:17">
      <c r="C8" s="86" t="s">
        <v>54</v>
      </c>
      <c r="D8" s="11"/>
      <c r="E8" s="11"/>
      <c r="F8" s="11">
        <v>18</v>
      </c>
      <c r="G8" s="11">
        <v>22.7</v>
      </c>
      <c r="H8" s="11">
        <v>24</v>
      </c>
      <c r="I8" s="11">
        <v>23</v>
      </c>
      <c r="J8" s="11">
        <v>24</v>
      </c>
      <c r="K8" s="11">
        <f>SUM(D8:J8)</f>
        <v>111.7</v>
      </c>
      <c r="L8" s="11"/>
      <c r="M8" s="11"/>
      <c r="N8" s="11"/>
    </row>
    <row r="9" spans="1:17">
      <c r="C9" s="86" t="s">
        <v>71</v>
      </c>
      <c r="D9" s="11"/>
      <c r="E9" s="11"/>
      <c r="F9" s="11"/>
      <c r="G9" s="11">
        <v>0.4</v>
      </c>
      <c r="H9" s="11"/>
      <c r="I9" s="11">
        <v>0.3</v>
      </c>
      <c r="J9" s="11"/>
      <c r="K9" s="11">
        <f t="shared" ref="K9:K18" si="1">SUM(D9:J9)</f>
        <v>0.7</v>
      </c>
      <c r="L9" s="11"/>
      <c r="M9" s="11"/>
      <c r="N9" s="11"/>
    </row>
    <row r="10" spans="1:17">
      <c r="C10" s="86" t="s">
        <v>72</v>
      </c>
      <c r="D10" s="11"/>
      <c r="E10" s="11"/>
      <c r="F10" s="11"/>
      <c r="G10" s="11"/>
      <c r="H10" s="11"/>
      <c r="I10" s="11"/>
      <c r="J10" s="11"/>
      <c r="K10" s="11">
        <f t="shared" si="1"/>
        <v>0</v>
      </c>
      <c r="L10" s="11"/>
      <c r="M10" s="11"/>
      <c r="N10" s="11"/>
    </row>
    <row r="11" spans="1:17">
      <c r="C11" s="86" t="s">
        <v>73</v>
      </c>
      <c r="D11" s="11"/>
      <c r="E11" s="11"/>
      <c r="F11" s="11"/>
      <c r="G11" s="11">
        <v>0.9</v>
      </c>
      <c r="H11" s="11"/>
      <c r="I11" s="11">
        <v>0.7</v>
      </c>
      <c r="J11" s="11"/>
      <c r="K11" s="11">
        <f>SUM(D11:J11)</f>
        <v>1.6</v>
      </c>
      <c r="L11" s="11"/>
      <c r="M11" s="11"/>
      <c r="N11" s="11"/>
    </row>
    <row r="12" spans="1:17">
      <c r="C12" s="86" t="s">
        <v>212</v>
      </c>
      <c r="D12" s="11"/>
      <c r="E12" s="11"/>
      <c r="F12" s="11"/>
      <c r="G12" s="11">
        <v>0.9</v>
      </c>
      <c r="H12" s="11"/>
      <c r="I12" s="11"/>
      <c r="J12" s="11"/>
      <c r="K12" s="11">
        <f t="shared" si="1"/>
        <v>0.9</v>
      </c>
      <c r="L12" s="11"/>
      <c r="M12" s="11"/>
      <c r="N12" s="11"/>
      <c r="O12" t="s">
        <v>210</v>
      </c>
    </row>
    <row r="13" spans="1:17">
      <c r="C13" s="86" t="s">
        <v>213</v>
      </c>
      <c r="D13" s="11"/>
      <c r="E13" s="11"/>
      <c r="F13" s="11"/>
      <c r="G13" s="11"/>
      <c r="H13" s="11"/>
      <c r="I13" s="11">
        <v>0.7</v>
      </c>
      <c r="J13" s="11"/>
      <c r="K13" s="11">
        <f t="shared" si="1"/>
        <v>0.7</v>
      </c>
      <c r="L13" s="11"/>
      <c r="M13" s="11"/>
      <c r="N13" s="11"/>
    </row>
    <row r="14" spans="1:17">
      <c r="C14" s="86"/>
      <c r="D14" s="11"/>
      <c r="E14" s="11"/>
      <c r="F14" s="11"/>
      <c r="G14" s="11"/>
      <c r="H14" s="11"/>
      <c r="I14" s="11"/>
      <c r="J14" s="11"/>
      <c r="K14" s="11">
        <f t="shared" si="1"/>
        <v>0</v>
      </c>
      <c r="L14" s="11"/>
      <c r="M14" s="11"/>
      <c r="N14" s="11"/>
    </row>
    <row r="15" spans="1:17">
      <c r="C15" s="86"/>
      <c r="D15" s="11"/>
      <c r="E15" s="11"/>
      <c r="F15" s="11"/>
      <c r="G15" s="11"/>
      <c r="H15" s="11"/>
      <c r="I15" s="11"/>
      <c r="J15" s="11"/>
      <c r="K15" s="11">
        <f t="shared" si="1"/>
        <v>0</v>
      </c>
      <c r="L15" s="11"/>
      <c r="M15" s="11"/>
      <c r="N15" s="11"/>
      <c r="Q15" s="11"/>
    </row>
    <row r="16" spans="1:17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17">
      <c r="C17" s="8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7">
      <c r="C18" s="86" t="s">
        <v>112</v>
      </c>
      <c r="D18" s="11"/>
      <c r="E18" s="15"/>
      <c r="F18" s="15"/>
      <c r="G18" s="15">
        <v>3</v>
      </c>
      <c r="H18" s="15"/>
      <c r="I18" s="15">
        <v>1</v>
      </c>
      <c r="J18" s="15"/>
      <c r="K18" s="15">
        <f t="shared" si="1"/>
        <v>4</v>
      </c>
      <c r="L18" s="11"/>
      <c r="M18" s="11"/>
      <c r="N18" s="11"/>
    </row>
    <row r="19" spans="2:17">
      <c r="C19" s="86" t="s">
        <v>111</v>
      </c>
      <c r="D19" s="15"/>
      <c r="E19" s="15"/>
      <c r="F19" s="15"/>
      <c r="G19" s="15">
        <f>4</f>
        <v>4</v>
      </c>
      <c r="H19" s="15">
        <v>6</v>
      </c>
      <c r="I19" s="15">
        <v>106</v>
      </c>
      <c r="J19" s="15"/>
      <c r="K19" s="11"/>
      <c r="L19" s="11"/>
      <c r="M19" s="15">
        <f>SUM(D19:J19)</f>
        <v>116</v>
      </c>
      <c r="N19" s="11"/>
    </row>
    <row r="20" spans="2:17">
      <c r="L20" s="11"/>
      <c r="M20" s="11"/>
      <c r="N20" s="11"/>
    </row>
    <row r="21" spans="2:17">
      <c r="C21" s="86" t="s">
        <v>57</v>
      </c>
      <c r="D21" s="11">
        <f>SUM(D24:D27)</f>
        <v>0</v>
      </c>
      <c r="E21" s="11">
        <f t="shared" ref="E21:K21" si="2">SUM(E24:E27)</f>
        <v>0</v>
      </c>
      <c r="F21" s="11">
        <f t="shared" si="2"/>
        <v>18</v>
      </c>
      <c r="G21" s="11">
        <f>SUM(G24:G27)</f>
        <v>24.000000000000004</v>
      </c>
      <c r="H21" s="11">
        <f t="shared" si="2"/>
        <v>24</v>
      </c>
      <c r="I21" s="11">
        <f t="shared" si="2"/>
        <v>24.000000000000004</v>
      </c>
      <c r="J21" s="11">
        <f t="shared" si="2"/>
        <v>24.000000000000004</v>
      </c>
      <c r="K21" s="11">
        <f t="shared" si="2"/>
        <v>114</v>
      </c>
      <c r="L21" s="11"/>
      <c r="M21" s="11"/>
      <c r="N21" s="11"/>
    </row>
    <row r="22" spans="2:17">
      <c r="C22" s="86" t="s">
        <v>106</v>
      </c>
      <c r="D22" s="11"/>
      <c r="F22">
        <v>18</v>
      </c>
      <c r="G22">
        <v>22</v>
      </c>
      <c r="H22">
        <v>23.3</v>
      </c>
      <c r="I22">
        <v>14.9</v>
      </c>
      <c r="J22">
        <v>24</v>
      </c>
      <c r="N22" s="11"/>
    </row>
    <row r="23" spans="2:17">
      <c r="B23" s="87" t="s">
        <v>47</v>
      </c>
      <c r="D23" s="91" t="s">
        <v>63</v>
      </c>
      <c r="E23" s="91" t="s">
        <v>64</v>
      </c>
      <c r="F23" s="91" t="s">
        <v>65</v>
      </c>
      <c r="G23" s="91" t="s">
        <v>66</v>
      </c>
      <c r="H23" s="91" t="s">
        <v>67</v>
      </c>
      <c r="I23" s="91" t="s">
        <v>68</v>
      </c>
      <c r="J23" s="91" t="s">
        <v>69</v>
      </c>
      <c r="K23" s="91" t="s">
        <v>70</v>
      </c>
      <c r="L23" s="11"/>
      <c r="M23" s="11"/>
      <c r="N23" s="11"/>
    </row>
    <row r="24" spans="2:17">
      <c r="C24" s="86" t="s">
        <v>107</v>
      </c>
      <c r="D24" s="11">
        <f>D22*0.2</f>
        <v>0</v>
      </c>
      <c r="E24" s="11">
        <f t="shared" ref="E24:J24" si="3">E22*0.2</f>
        <v>0</v>
      </c>
      <c r="F24" s="11">
        <f t="shared" si="3"/>
        <v>3.6</v>
      </c>
      <c r="G24" s="11">
        <f t="shared" si="3"/>
        <v>4.4000000000000004</v>
      </c>
      <c r="H24" s="11">
        <f t="shared" si="3"/>
        <v>4.66</v>
      </c>
      <c r="I24" s="11">
        <f t="shared" si="3"/>
        <v>2.9800000000000004</v>
      </c>
      <c r="J24" s="11">
        <f t="shared" si="3"/>
        <v>4.8000000000000007</v>
      </c>
      <c r="K24" s="11">
        <f t="shared" ref="K24:K29" si="4">SUM(D24:J24)</f>
        <v>20.440000000000001</v>
      </c>
      <c r="Q24" s="36"/>
    </row>
    <row r="25" spans="2:17">
      <c r="C25" s="86" t="s">
        <v>105</v>
      </c>
      <c r="E25" s="11"/>
      <c r="F25" s="11"/>
      <c r="G25" s="11">
        <v>1.4</v>
      </c>
      <c r="H25" s="11">
        <v>0.7</v>
      </c>
      <c r="I25" s="11">
        <v>3.9</v>
      </c>
      <c r="J25" s="11"/>
      <c r="K25" s="11">
        <f t="shared" si="4"/>
        <v>6</v>
      </c>
      <c r="L25" s="11"/>
      <c r="M25" s="11"/>
      <c r="N25" s="11"/>
    </row>
    <row r="26" spans="2:17">
      <c r="C26" s="86" t="s">
        <v>74</v>
      </c>
      <c r="D26" s="11">
        <f>D22*0.8</f>
        <v>0</v>
      </c>
      <c r="E26" s="11">
        <f t="shared" ref="E26:J26" si="5">E22*0.8</f>
        <v>0</v>
      </c>
      <c r="F26" s="11">
        <f t="shared" si="5"/>
        <v>14.4</v>
      </c>
      <c r="G26" s="11">
        <f>G22*0.8+0.3</f>
        <v>17.900000000000002</v>
      </c>
      <c r="H26" s="11">
        <f t="shared" si="5"/>
        <v>18.64</v>
      </c>
      <c r="I26" s="11">
        <f>I22*0.8</f>
        <v>11.920000000000002</v>
      </c>
      <c r="J26" s="11">
        <f t="shared" si="5"/>
        <v>19.200000000000003</v>
      </c>
      <c r="K26" s="11">
        <f t="shared" si="4"/>
        <v>82.06</v>
      </c>
      <c r="L26" s="11"/>
      <c r="M26" s="11"/>
      <c r="N26" s="11"/>
      <c r="Q26" s="86"/>
    </row>
    <row r="27" spans="2:17">
      <c r="C27" s="86" t="s">
        <v>73</v>
      </c>
      <c r="D27" s="11"/>
      <c r="E27" s="11"/>
      <c r="G27" s="11">
        <v>0.3</v>
      </c>
      <c r="H27" s="11"/>
      <c r="I27" s="11">
        <v>5.2</v>
      </c>
      <c r="J27" s="11"/>
      <c r="K27" s="11">
        <f t="shared" si="4"/>
        <v>5.5</v>
      </c>
      <c r="L27" s="11"/>
      <c r="M27" s="11"/>
      <c r="N27" s="11"/>
      <c r="Q27" s="86"/>
    </row>
    <row r="28" spans="2:17">
      <c r="C28" s="86" t="s">
        <v>211</v>
      </c>
      <c r="D28" s="11"/>
      <c r="E28" s="11"/>
      <c r="G28" s="11">
        <v>0.3</v>
      </c>
      <c r="H28" s="11"/>
      <c r="I28" s="11"/>
      <c r="J28" s="11"/>
      <c r="K28" s="11">
        <f t="shared" si="4"/>
        <v>0.3</v>
      </c>
      <c r="L28" s="11"/>
      <c r="M28" s="11"/>
      <c r="N28" s="11"/>
      <c r="O28" s="36"/>
      <c r="Q28" s="86"/>
    </row>
    <row r="29" spans="2:17">
      <c r="C29" s="86" t="s">
        <v>214</v>
      </c>
      <c r="D29" s="11"/>
      <c r="E29" s="11"/>
      <c r="H29" s="11"/>
      <c r="I29" s="11">
        <v>5.2</v>
      </c>
      <c r="J29" s="11"/>
      <c r="K29" s="11">
        <f t="shared" si="4"/>
        <v>5.2</v>
      </c>
      <c r="L29" s="11"/>
      <c r="M29" s="11"/>
      <c r="N29" s="11"/>
      <c r="Q29" s="86"/>
    </row>
    <row r="30" spans="2:17">
      <c r="L30" s="11"/>
      <c r="M30" s="11"/>
      <c r="N30" s="11"/>
      <c r="Q30" s="86"/>
    </row>
    <row r="31" spans="2:17">
      <c r="C31" s="86" t="s">
        <v>113</v>
      </c>
      <c r="D31">
        <v>0</v>
      </c>
      <c r="G31">
        <v>1</v>
      </c>
      <c r="I31">
        <v>1</v>
      </c>
      <c r="K31" s="15">
        <f>SUM(D31:J31)</f>
        <v>2</v>
      </c>
      <c r="L31" s="11"/>
      <c r="M31" s="11"/>
      <c r="N31" s="11"/>
    </row>
    <row r="32" spans="2:17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5">
      <c r="A33" s="83">
        <v>2</v>
      </c>
      <c r="B33" s="87" t="s">
        <v>0</v>
      </c>
      <c r="C33" s="89">
        <v>39763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3"/>
    </row>
    <row r="34" spans="1:15">
      <c r="D34" s="11">
        <f t="shared" ref="D34:J34" si="6">SUM(D37:D40)</f>
        <v>24</v>
      </c>
      <c r="E34" s="11">
        <f t="shared" si="6"/>
        <v>24</v>
      </c>
      <c r="F34" s="11">
        <f t="shared" si="6"/>
        <v>24</v>
      </c>
      <c r="G34" s="11">
        <f t="shared" si="6"/>
        <v>24</v>
      </c>
      <c r="H34" s="11">
        <f t="shared" si="6"/>
        <v>24</v>
      </c>
      <c r="I34" s="11">
        <f t="shared" si="6"/>
        <v>24</v>
      </c>
      <c r="J34" s="11">
        <f t="shared" si="6"/>
        <v>24</v>
      </c>
      <c r="K34" s="11">
        <f>SUM(K37:K40)</f>
        <v>168.00000000000003</v>
      </c>
      <c r="L34" s="11"/>
      <c r="M34" s="11"/>
      <c r="N34" s="11"/>
    </row>
    <row r="35" spans="1:15">
      <c r="C35" s="86" t="s">
        <v>52</v>
      </c>
      <c r="D35" s="91" t="s">
        <v>18</v>
      </c>
      <c r="E35" s="91" t="s">
        <v>18</v>
      </c>
      <c r="F35" s="91" t="s">
        <v>18</v>
      </c>
      <c r="G35" s="91" t="s">
        <v>18</v>
      </c>
      <c r="H35" s="91" t="s">
        <v>18</v>
      </c>
      <c r="I35" s="91" t="s">
        <v>18</v>
      </c>
      <c r="J35" s="91" t="s">
        <v>18</v>
      </c>
      <c r="K35" s="11"/>
      <c r="L35" s="11"/>
      <c r="M35" s="11"/>
      <c r="N35" s="11"/>
    </row>
    <row r="36" spans="1:15">
      <c r="B36" s="87" t="s">
        <v>3</v>
      </c>
      <c r="D36" s="91" t="s">
        <v>63</v>
      </c>
      <c r="E36" s="91" t="s">
        <v>64</v>
      </c>
      <c r="F36" s="91" t="s">
        <v>65</v>
      </c>
      <c r="G36" s="91" t="s">
        <v>66</v>
      </c>
      <c r="H36" s="91" t="s">
        <v>67</v>
      </c>
      <c r="I36" s="91" t="s">
        <v>68</v>
      </c>
      <c r="J36" s="91" t="s">
        <v>69</v>
      </c>
      <c r="K36" s="91" t="s">
        <v>70</v>
      </c>
      <c r="L36" s="91"/>
      <c r="M36" s="91"/>
      <c r="N36" s="91"/>
    </row>
    <row r="37" spans="1:15">
      <c r="C37" s="86" t="s">
        <v>54</v>
      </c>
      <c r="D37" s="11">
        <v>24</v>
      </c>
      <c r="E37" s="11">
        <v>24</v>
      </c>
      <c r="F37" s="11">
        <v>23.3</v>
      </c>
      <c r="G37" s="11">
        <v>24</v>
      </c>
      <c r="H37" s="11">
        <v>20.3</v>
      </c>
      <c r="I37" s="11">
        <v>24</v>
      </c>
      <c r="J37" s="11">
        <v>18.8</v>
      </c>
      <c r="K37" s="11">
        <f t="shared" ref="K37:K44" si="7">SUM(D37:J37)</f>
        <v>158.4</v>
      </c>
      <c r="L37" s="11"/>
      <c r="M37" s="11"/>
      <c r="N37" s="11"/>
    </row>
    <row r="38" spans="1:15">
      <c r="C38" s="86" t="s">
        <v>71</v>
      </c>
      <c r="D38" s="11"/>
      <c r="E38" s="11"/>
      <c r="F38" s="11">
        <v>0.2</v>
      </c>
      <c r="G38" s="11"/>
      <c r="H38" s="11">
        <v>0.2</v>
      </c>
      <c r="I38" s="11"/>
      <c r="J38" s="11">
        <v>1.4</v>
      </c>
      <c r="K38" s="11">
        <f t="shared" si="7"/>
        <v>1.7999999999999998</v>
      </c>
      <c r="L38" s="11"/>
      <c r="M38" s="11"/>
      <c r="N38" s="11"/>
    </row>
    <row r="39" spans="1:15">
      <c r="C39" s="86" t="s">
        <v>72</v>
      </c>
      <c r="D39" s="11"/>
      <c r="E39" s="11"/>
      <c r="F39" s="11"/>
      <c r="G39" s="11"/>
      <c r="H39" s="11"/>
      <c r="I39" s="11"/>
      <c r="J39" s="11"/>
      <c r="K39" s="11">
        <f t="shared" si="7"/>
        <v>0</v>
      </c>
      <c r="L39" s="11"/>
      <c r="M39" s="11"/>
      <c r="N39" s="11"/>
    </row>
    <row r="40" spans="1:15">
      <c r="C40" s="86" t="s">
        <v>73</v>
      </c>
      <c r="D40" s="11"/>
      <c r="E40" s="11"/>
      <c r="F40" s="11">
        <v>0.5</v>
      </c>
      <c r="G40" s="11"/>
      <c r="H40" s="11">
        <v>3.5</v>
      </c>
      <c r="I40" s="11"/>
      <c r="J40" s="11">
        <v>3.8</v>
      </c>
      <c r="K40" s="11">
        <f t="shared" si="7"/>
        <v>7.8</v>
      </c>
      <c r="L40" s="11"/>
      <c r="M40" s="11"/>
      <c r="N40" s="11"/>
    </row>
    <row r="41" spans="1:15">
      <c r="C41" s="86" t="s">
        <v>235</v>
      </c>
      <c r="D41" s="11"/>
      <c r="E41" s="11"/>
      <c r="F41" s="11">
        <v>0.5</v>
      </c>
      <c r="G41" s="11"/>
      <c r="H41" s="11"/>
      <c r="I41" s="11"/>
      <c r="J41" s="11"/>
      <c r="K41" s="11">
        <f t="shared" si="7"/>
        <v>0.5</v>
      </c>
      <c r="L41" s="11"/>
      <c r="M41" s="11"/>
      <c r="N41" s="11"/>
    </row>
    <row r="42" spans="1:15">
      <c r="C42" s="86" t="s">
        <v>225</v>
      </c>
      <c r="D42" s="11"/>
      <c r="E42" s="11"/>
      <c r="F42" s="11"/>
      <c r="G42" s="11"/>
      <c r="H42" s="11">
        <v>3.5</v>
      </c>
      <c r="I42" s="11"/>
      <c r="J42" s="11"/>
      <c r="K42" s="11">
        <f t="shared" si="7"/>
        <v>3.5</v>
      </c>
      <c r="L42" s="11"/>
      <c r="M42" s="11"/>
      <c r="N42" s="11"/>
    </row>
    <row r="43" spans="1:15">
      <c r="C43" s="86" t="s">
        <v>230</v>
      </c>
      <c r="D43" s="11"/>
      <c r="E43" s="11"/>
      <c r="F43" s="11"/>
      <c r="G43" s="11"/>
      <c r="H43" s="11"/>
      <c r="I43" s="11"/>
      <c r="J43" s="11">
        <v>2.8</v>
      </c>
      <c r="K43" s="11">
        <f t="shared" si="7"/>
        <v>2.8</v>
      </c>
      <c r="L43" s="11"/>
      <c r="M43" s="11"/>
      <c r="N43" s="11"/>
    </row>
    <row r="44" spans="1:15">
      <c r="C44" s="86" t="s">
        <v>231</v>
      </c>
      <c r="D44" s="11"/>
      <c r="E44" s="11"/>
      <c r="F44" s="11"/>
      <c r="G44" s="11"/>
      <c r="H44" s="11"/>
      <c r="I44" s="11"/>
      <c r="J44" s="11">
        <v>1</v>
      </c>
      <c r="K44" s="11">
        <f t="shared" si="7"/>
        <v>1</v>
      </c>
      <c r="L44" s="11"/>
      <c r="M44" s="11"/>
      <c r="N44" s="11"/>
    </row>
    <row r="45" spans="1:15">
      <c r="L45" s="11"/>
      <c r="M45" s="11"/>
      <c r="N45" s="11"/>
    </row>
    <row r="46" spans="1:15">
      <c r="C46" s="86" t="s">
        <v>112</v>
      </c>
      <c r="D46" s="11"/>
      <c r="E46" s="15"/>
      <c r="F46" s="15">
        <v>1</v>
      </c>
      <c r="G46" s="15"/>
      <c r="H46" s="15">
        <v>1</v>
      </c>
      <c r="I46" s="15"/>
      <c r="J46" s="15">
        <v>4</v>
      </c>
      <c r="K46" s="15">
        <f>SUM(D46:J46)</f>
        <v>6</v>
      </c>
      <c r="L46" s="11"/>
      <c r="M46" s="11"/>
      <c r="N46" s="11"/>
    </row>
    <row r="47" spans="1:15">
      <c r="C47" s="86" t="s">
        <v>111</v>
      </c>
      <c r="D47" s="11"/>
      <c r="E47" s="15">
        <v>37</v>
      </c>
      <c r="F47" s="15">
        <v>1</v>
      </c>
      <c r="G47" s="15">
        <v>14</v>
      </c>
      <c r="H47" s="15"/>
      <c r="I47" s="15"/>
      <c r="J47" s="15">
        <v>40</v>
      </c>
      <c r="L47" s="11"/>
      <c r="M47" s="15">
        <f>SUM(D47:J47)</f>
        <v>92</v>
      </c>
      <c r="N47" s="11"/>
    </row>
    <row r="48" spans="1:15">
      <c r="C48" s="86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7">
      <c r="C49" s="86" t="s">
        <v>57</v>
      </c>
      <c r="D49" s="11">
        <f t="shared" ref="D49:J49" si="8">SUM(D52:D55)</f>
        <v>24.000000000000004</v>
      </c>
      <c r="E49" s="11">
        <f t="shared" si="8"/>
        <v>24.000000000000004</v>
      </c>
      <c r="F49" s="11">
        <f t="shared" si="8"/>
        <v>24</v>
      </c>
      <c r="G49" s="11">
        <f t="shared" si="8"/>
        <v>24.000000000000004</v>
      </c>
      <c r="H49" s="11">
        <f t="shared" si="8"/>
        <v>24</v>
      </c>
      <c r="I49" s="11">
        <f t="shared" si="8"/>
        <v>24.000000000000004</v>
      </c>
      <c r="J49" s="11">
        <f t="shared" si="8"/>
        <v>23.98</v>
      </c>
      <c r="K49" s="11">
        <f>SUM(K52:K55)</f>
        <v>167.98000000000002</v>
      </c>
      <c r="L49" s="11"/>
      <c r="M49" s="11"/>
      <c r="N49" s="11"/>
    </row>
    <row r="50" spans="1:17">
      <c r="C50" s="86" t="s">
        <v>110</v>
      </c>
      <c r="D50" s="11">
        <v>24</v>
      </c>
      <c r="E50" s="11">
        <v>21.3</v>
      </c>
      <c r="F50" s="11">
        <v>23.3</v>
      </c>
      <c r="G50" s="11">
        <v>23</v>
      </c>
      <c r="H50" s="11">
        <v>20.399999999999999</v>
      </c>
      <c r="I50" s="11">
        <v>24</v>
      </c>
      <c r="J50" s="11">
        <v>18.399999999999999</v>
      </c>
      <c r="L50" s="11"/>
      <c r="M50" s="11"/>
      <c r="N50" s="11"/>
    </row>
    <row r="51" spans="1:17">
      <c r="C51" s="87" t="s">
        <v>47</v>
      </c>
      <c r="D51" s="91" t="s">
        <v>63</v>
      </c>
      <c r="E51" s="91" t="s">
        <v>64</v>
      </c>
      <c r="F51" s="91" t="s">
        <v>65</v>
      </c>
      <c r="G51" s="91" t="s">
        <v>66</v>
      </c>
      <c r="H51" s="91" t="s">
        <v>67</v>
      </c>
      <c r="I51" s="91" t="s">
        <v>68</v>
      </c>
      <c r="J51" s="91" t="s">
        <v>69</v>
      </c>
      <c r="K51" s="91" t="s">
        <v>70</v>
      </c>
      <c r="L51" s="11"/>
      <c r="M51" s="11"/>
      <c r="N51" s="11"/>
    </row>
    <row r="52" spans="1:17">
      <c r="C52" s="86" t="s">
        <v>107</v>
      </c>
      <c r="D52" s="11">
        <f>D50*0.2</f>
        <v>4.8000000000000007</v>
      </c>
      <c r="E52" s="11">
        <f t="shared" ref="E52:J52" si="9">E50*0.2</f>
        <v>4.2600000000000007</v>
      </c>
      <c r="F52" s="11">
        <f t="shared" si="9"/>
        <v>4.66</v>
      </c>
      <c r="G52" s="11">
        <f t="shared" si="9"/>
        <v>4.6000000000000005</v>
      </c>
      <c r="H52" s="11">
        <f t="shared" si="9"/>
        <v>4.08</v>
      </c>
      <c r="I52" s="11">
        <f t="shared" si="9"/>
        <v>4.8000000000000007</v>
      </c>
      <c r="J52" s="11">
        <f t="shared" si="9"/>
        <v>3.6799999999999997</v>
      </c>
      <c r="K52" s="11">
        <f>SUM(D52:J52)</f>
        <v>30.880000000000006</v>
      </c>
      <c r="L52" s="11"/>
      <c r="M52" s="11"/>
      <c r="N52" s="11"/>
    </row>
    <row r="53" spans="1:17">
      <c r="C53" s="86" t="s">
        <v>105</v>
      </c>
      <c r="D53" s="11"/>
      <c r="E53" s="11"/>
      <c r="F53" s="11">
        <v>0.7</v>
      </c>
      <c r="G53" s="11"/>
      <c r="H53" s="11">
        <v>1.4</v>
      </c>
      <c r="I53" s="11"/>
      <c r="J53" s="11">
        <v>3.2</v>
      </c>
      <c r="K53" s="11">
        <f>SUM(D53:J53)</f>
        <v>5.3</v>
      </c>
      <c r="L53" s="11"/>
      <c r="M53" s="11"/>
      <c r="N53" s="11"/>
    </row>
    <row r="54" spans="1:17">
      <c r="C54" s="86" t="s">
        <v>74</v>
      </c>
      <c r="D54" s="11">
        <f>D50*0.8</f>
        <v>19.200000000000003</v>
      </c>
      <c r="E54" s="11">
        <f>E50*0.8+2.7</f>
        <v>19.740000000000002</v>
      </c>
      <c r="F54" s="11">
        <f>F50*0.8</f>
        <v>18.64</v>
      </c>
      <c r="G54" s="11">
        <f>G50*0.8</f>
        <v>18.400000000000002</v>
      </c>
      <c r="H54" s="11">
        <f>H50*0.8+2.2</f>
        <v>18.52</v>
      </c>
      <c r="I54" s="11">
        <f>I50*0.8</f>
        <v>19.200000000000003</v>
      </c>
      <c r="J54" s="11">
        <v>17.100000000000001</v>
      </c>
      <c r="K54" s="11">
        <f>SUM(D54:J54)</f>
        <v>130.80000000000001</v>
      </c>
      <c r="L54" s="11"/>
      <c r="M54" s="11"/>
      <c r="N54" s="11"/>
    </row>
    <row r="55" spans="1:17">
      <c r="C55" s="86" t="s">
        <v>73</v>
      </c>
      <c r="D55" s="11"/>
      <c r="E55" s="11"/>
      <c r="F55" s="11"/>
      <c r="G55" s="11">
        <v>1</v>
      </c>
      <c r="H55" s="11"/>
      <c r="I55" s="11"/>
      <c r="J55" s="11"/>
      <c r="K55" s="11">
        <f>SUM(D55:J55)</f>
        <v>1</v>
      </c>
      <c r="L55" s="11"/>
      <c r="M55" s="11"/>
      <c r="N55" s="11"/>
    </row>
    <row r="56" spans="1:17">
      <c r="C56" s="86" t="s">
        <v>233</v>
      </c>
      <c r="E56" s="11"/>
      <c r="F56" s="11"/>
      <c r="G56" s="11">
        <v>1</v>
      </c>
      <c r="H56" s="11"/>
      <c r="I56" s="11"/>
      <c r="J56" s="11"/>
      <c r="K56" s="11">
        <f>SUM(D56:J56)</f>
        <v>1</v>
      </c>
      <c r="L56" s="11"/>
      <c r="M56" s="11"/>
      <c r="N56" s="11"/>
      <c r="O56" s="36" t="s">
        <v>264</v>
      </c>
    </row>
    <row r="57" spans="1:17">
      <c r="C57" s="86"/>
      <c r="E57" s="11"/>
      <c r="K57" s="11"/>
      <c r="L57" s="11"/>
      <c r="M57" s="11"/>
      <c r="N57" s="11"/>
    </row>
    <row r="58" spans="1:17">
      <c r="C58" s="86" t="s">
        <v>113</v>
      </c>
      <c r="D58" s="15">
        <v>0</v>
      </c>
      <c r="E58" s="15">
        <v>1</v>
      </c>
      <c r="F58" s="15"/>
      <c r="G58" s="15">
        <v>1</v>
      </c>
      <c r="H58" s="15"/>
      <c r="I58" s="15"/>
      <c r="J58" s="15"/>
      <c r="K58" s="15">
        <f>SUM(D58:J58)</f>
        <v>2</v>
      </c>
      <c r="L58" s="11"/>
      <c r="M58" s="11"/>
      <c r="N58" s="11"/>
    </row>
    <row r="59" spans="1:17" s="42" customFormat="1">
      <c r="B59" s="112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</row>
    <row r="60" spans="1:17">
      <c r="A60" s="83">
        <v>3</v>
      </c>
      <c r="B60" s="87" t="s">
        <v>0</v>
      </c>
      <c r="C60" s="89">
        <v>39770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7">
      <c r="D61" s="11">
        <f>SUM(D64:D67)</f>
        <v>24</v>
      </c>
      <c r="E61" s="11">
        <f t="shared" ref="E61:K61" si="10">SUM(E64:E67)</f>
        <v>24.000000000000004</v>
      </c>
      <c r="F61" s="11">
        <f>SUM(F64:F67)</f>
        <v>16</v>
      </c>
      <c r="G61" s="11">
        <f t="shared" si="10"/>
        <v>0</v>
      </c>
      <c r="H61" s="11">
        <f t="shared" si="10"/>
        <v>12</v>
      </c>
      <c r="I61" s="11">
        <f t="shared" si="10"/>
        <v>24</v>
      </c>
      <c r="J61" s="11">
        <f>SUM(J64:J67)</f>
        <v>24</v>
      </c>
      <c r="K61" s="11">
        <f t="shared" si="10"/>
        <v>124.00000000000001</v>
      </c>
      <c r="L61" s="11"/>
      <c r="M61" s="11"/>
      <c r="N61" s="11"/>
    </row>
    <row r="62" spans="1:17">
      <c r="C62" s="86" t="s">
        <v>52</v>
      </c>
      <c r="D62" s="11" t="s">
        <v>18</v>
      </c>
      <c r="E62" s="11" t="s">
        <v>18</v>
      </c>
      <c r="F62" s="11" t="s">
        <v>18</v>
      </c>
      <c r="G62" s="11" t="s">
        <v>18</v>
      </c>
      <c r="H62" s="11" t="s">
        <v>18</v>
      </c>
      <c r="I62" s="11" t="s">
        <v>18</v>
      </c>
      <c r="J62" s="11" t="s">
        <v>18</v>
      </c>
      <c r="K62" s="11"/>
      <c r="L62" s="11"/>
      <c r="M62" s="11"/>
      <c r="N62" s="11"/>
    </row>
    <row r="63" spans="1:17">
      <c r="C63" s="83" t="s">
        <v>3</v>
      </c>
      <c r="D63" s="91" t="s">
        <v>63</v>
      </c>
      <c r="E63" s="91" t="s">
        <v>64</v>
      </c>
      <c r="F63" s="91" t="s">
        <v>65</v>
      </c>
      <c r="G63" s="91" t="s">
        <v>66</v>
      </c>
      <c r="H63" s="91" t="s">
        <v>67</v>
      </c>
      <c r="I63" s="91" t="s">
        <v>68</v>
      </c>
      <c r="J63" s="91" t="s">
        <v>69</v>
      </c>
      <c r="K63" s="91" t="s">
        <v>70</v>
      </c>
      <c r="L63" s="91"/>
      <c r="M63" s="91"/>
      <c r="N63" s="91"/>
    </row>
    <row r="64" spans="1:17">
      <c r="C64" s="86" t="s">
        <v>54</v>
      </c>
      <c r="D64" s="11">
        <f>'Daily Time Accounting'!AB256</f>
        <v>23.4</v>
      </c>
      <c r="E64" s="11">
        <f>'Daily Time Accounting'!AB279</f>
        <v>23.6</v>
      </c>
      <c r="F64" s="11">
        <f>'Daily Time Accounting'!AB300</f>
        <v>3.4</v>
      </c>
      <c r="G64" s="11"/>
      <c r="H64" s="11">
        <f>'Daily Time Accounting'!AB348</f>
        <v>12</v>
      </c>
      <c r="I64" s="11">
        <f>'Daily Time Accounting'!AB372</f>
        <v>24</v>
      </c>
      <c r="J64" s="11">
        <f>'Daily Time Accounting'!AB392</f>
        <v>21.5</v>
      </c>
      <c r="K64" s="11">
        <f>SUM(D64:J64)</f>
        <v>107.9</v>
      </c>
      <c r="L64" s="11"/>
      <c r="M64" s="11"/>
      <c r="N64" s="11"/>
      <c r="Q64" t="s">
        <v>79</v>
      </c>
    </row>
    <row r="65" spans="3:14">
      <c r="C65" s="86" t="s">
        <v>71</v>
      </c>
      <c r="D65" s="11">
        <f>'Daily Time Accounting'!AB257</f>
        <v>0.1</v>
      </c>
      <c r="E65" s="11">
        <f>'Daily Time Accounting'!AB280</f>
        <v>0.1</v>
      </c>
      <c r="F65" s="11">
        <f>'Daily Time Accounting'!AB301</f>
        <v>0</v>
      </c>
      <c r="H65" s="11"/>
      <c r="I65" s="11"/>
      <c r="J65" s="11">
        <f>'Daily Time Accounting'!AB393</f>
        <v>2.5</v>
      </c>
      <c r="K65" s="11">
        <f>SUM(D65:J65)</f>
        <v>2.7</v>
      </c>
      <c r="L65" s="11"/>
      <c r="M65" s="11"/>
      <c r="N65" s="11"/>
    </row>
    <row r="66" spans="3:14">
      <c r="C66" s="86" t="s">
        <v>72</v>
      </c>
      <c r="D66" s="11"/>
      <c r="E66" s="11"/>
      <c r="F66" s="11"/>
      <c r="H66" s="11"/>
      <c r="I66" s="11"/>
      <c r="J66" s="11"/>
      <c r="K66" s="11"/>
      <c r="L66" s="11"/>
      <c r="M66" s="11"/>
      <c r="N66" s="11"/>
    </row>
    <row r="67" spans="3:14">
      <c r="C67" s="86" t="s">
        <v>73</v>
      </c>
      <c r="D67" s="11">
        <f>'Daily Time Accounting'!AB259</f>
        <v>0.5</v>
      </c>
      <c r="E67" s="11">
        <f>'Daily Time Accounting'!AB282</f>
        <v>0.30000000000000004</v>
      </c>
      <c r="F67" s="11">
        <f>'Daily Time Accounting'!AB303</f>
        <v>12.6</v>
      </c>
      <c r="G67" s="11"/>
      <c r="H67" s="11"/>
      <c r="I67" s="11"/>
      <c r="J67" s="11"/>
      <c r="K67" s="11">
        <f t="shared" ref="K67:K74" si="11">SUM(D67:J67)</f>
        <v>13.4</v>
      </c>
      <c r="L67" s="11"/>
      <c r="M67" s="11"/>
      <c r="N67" s="11"/>
    </row>
    <row r="68" spans="3:14">
      <c r="C68" s="86" t="s">
        <v>237</v>
      </c>
      <c r="D68" s="11">
        <v>0.5</v>
      </c>
      <c r="E68" s="11">
        <v>0.3</v>
      </c>
      <c r="F68" s="11"/>
      <c r="G68" s="11"/>
      <c r="H68" s="11"/>
      <c r="I68" s="11"/>
      <c r="J68" s="11"/>
      <c r="K68" s="11">
        <f t="shared" si="11"/>
        <v>0.8</v>
      </c>
      <c r="L68" s="11"/>
      <c r="M68" s="11"/>
      <c r="N68" s="11"/>
    </row>
    <row r="69" spans="3:14">
      <c r="C69" s="86" t="s">
        <v>244</v>
      </c>
      <c r="E69" s="11"/>
      <c r="F69" s="11">
        <f>'Daily Time Accounting'!AB304</f>
        <v>11.9</v>
      </c>
      <c r="G69" s="11"/>
      <c r="H69" s="11"/>
      <c r="I69" s="11"/>
      <c r="J69" s="11"/>
      <c r="K69" s="11">
        <f t="shared" si="11"/>
        <v>11.9</v>
      </c>
      <c r="L69" s="11"/>
      <c r="M69" s="11"/>
      <c r="N69" s="11"/>
    </row>
    <row r="70" spans="3:14">
      <c r="C70" s="86" t="s">
        <v>158</v>
      </c>
      <c r="D70" s="11"/>
      <c r="E70" s="11"/>
      <c r="F70" s="11">
        <f>'Daily Time Accounting'!AB305</f>
        <v>0.7</v>
      </c>
      <c r="G70" s="11"/>
      <c r="H70" s="11"/>
      <c r="I70" s="11"/>
      <c r="J70" s="11"/>
      <c r="K70" s="11">
        <f t="shared" si="11"/>
        <v>0.7</v>
      </c>
      <c r="L70" s="11"/>
      <c r="M70" s="11"/>
      <c r="N70" s="11"/>
    </row>
    <row r="71" spans="3:14">
      <c r="C71" s="86" t="s">
        <v>245</v>
      </c>
      <c r="F71">
        <f>'Daily Time Accounting'!AB306</f>
        <v>0</v>
      </c>
      <c r="G71">
        <v>24</v>
      </c>
      <c r="H71">
        <v>8</v>
      </c>
      <c r="K71" s="11">
        <f t="shared" si="11"/>
        <v>32</v>
      </c>
      <c r="L71" s="11"/>
      <c r="M71" s="11"/>
      <c r="N71" s="11"/>
    </row>
    <row r="72" spans="3:14">
      <c r="C72" s="86"/>
      <c r="K72" s="11">
        <f t="shared" si="11"/>
        <v>0</v>
      </c>
      <c r="L72" s="11"/>
      <c r="M72" s="11"/>
      <c r="N72" s="11"/>
    </row>
    <row r="73" spans="3:14">
      <c r="K73" s="11"/>
    </row>
    <row r="74" spans="3:14">
      <c r="C74" s="86" t="s">
        <v>112</v>
      </c>
      <c r="D74" s="15">
        <f>'Daily Time Accounting'!AB262</f>
        <v>1</v>
      </c>
      <c r="E74" s="15">
        <f>'Daily Time Accounting'!AB285</f>
        <v>1</v>
      </c>
      <c r="F74" s="15">
        <f>'Daily Time Accounting'!AB308</f>
        <v>1</v>
      </c>
      <c r="G74" s="15">
        <f>'Daily Time Accounting'!AB332</f>
        <v>0</v>
      </c>
      <c r="H74" s="15">
        <f>'Daily Time Accounting'!AB355</f>
        <v>0</v>
      </c>
      <c r="I74" s="15">
        <f>'Daily Time Accounting'!AB377</f>
        <v>0</v>
      </c>
      <c r="J74" s="15">
        <f>'Daily Time Accounting'!AB399</f>
        <v>0</v>
      </c>
      <c r="K74" s="15">
        <f t="shared" si="11"/>
        <v>3</v>
      </c>
      <c r="L74" s="11"/>
      <c r="M74" s="11"/>
      <c r="N74" s="11"/>
    </row>
    <row r="75" spans="3:14">
      <c r="C75" s="86" t="s">
        <v>111</v>
      </c>
      <c r="D75" s="15">
        <f>'Daily Time Accounting'!AB263</f>
        <v>10</v>
      </c>
      <c r="E75" s="15">
        <f>'Daily Time Accounting'!AB286</f>
        <v>19</v>
      </c>
      <c r="F75" s="15">
        <f>'Daily Time Accounting'!AB309+F83*12</f>
        <v>166.2</v>
      </c>
      <c r="G75" s="15">
        <f>'Daily Time Accounting'!AB333</f>
        <v>0</v>
      </c>
      <c r="H75" s="15">
        <f>'Daily Time Accounting'!AB356</f>
        <v>2</v>
      </c>
      <c r="I75" s="15">
        <f>'Daily Time Accounting'!AB378</f>
        <v>0</v>
      </c>
      <c r="J75" s="15">
        <f>'Daily Time Accounting'!AB400</f>
        <v>0</v>
      </c>
      <c r="K75" s="15"/>
      <c r="L75" s="11"/>
      <c r="M75" s="15">
        <f>SUM(D75:J75)</f>
        <v>197.2</v>
      </c>
      <c r="N75" s="11"/>
    </row>
    <row r="76" spans="3:14">
      <c r="C76" s="86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>
      <c r="C77" s="86" t="s">
        <v>57</v>
      </c>
      <c r="D77" s="11">
        <f t="shared" ref="D77:J77" si="12">SUM(D80:D83)</f>
        <v>24.000000000000004</v>
      </c>
      <c r="E77" s="11">
        <f t="shared" si="12"/>
        <v>24.000000000000004</v>
      </c>
      <c r="F77" s="11">
        <f t="shared" si="12"/>
        <v>16</v>
      </c>
      <c r="G77" s="11">
        <f t="shared" si="12"/>
        <v>0</v>
      </c>
      <c r="H77" s="11">
        <f t="shared" si="12"/>
        <v>12</v>
      </c>
      <c r="I77" s="11">
        <f t="shared" si="12"/>
        <v>24.000000000000004</v>
      </c>
      <c r="J77" s="11">
        <f t="shared" si="12"/>
        <v>24</v>
      </c>
      <c r="K77" s="11">
        <f>SUM(K80:K83)</f>
        <v>124</v>
      </c>
    </row>
    <row r="78" spans="3:14">
      <c r="C78" s="86" t="s">
        <v>110</v>
      </c>
      <c r="D78" s="11">
        <f>'Daily Time Accounting'!AB266</f>
        <v>22.400000000000002</v>
      </c>
      <c r="E78" s="11">
        <f>'Daily Time Accounting'!AB289</f>
        <v>22</v>
      </c>
      <c r="F78" s="11">
        <f>'Daily Time Accounting'!AB312</f>
        <v>3.4</v>
      </c>
      <c r="G78" s="11"/>
      <c r="H78" s="11">
        <f>'Daily Time Accounting'!AB359</f>
        <v>10.3</v>
      </c>
      <c r="I78" s="11">
        <f>'Daily Time Accounting'!AB381</f>
        <v>24</v>
      </c>
      <c r="J78" s="11">
        <f>'Daily Time Accounting'!AB403</f>
        <v>21</v>
      </c>
      <c r="K78" s="11"/>
      <c r="L78" s="11"/>
      <c r="M78" s="11"/>
      <c r="N78" s="11"/>
    </row>
    <row r="79" spans="3:14">
      <c r="C79" s="87" t="s">
        <v>47</v>
      </c>
      <c r="D79" s="91" t="s">
        <v>63</v>
      </c>
      <c r="E79" s="91" t="s">
        <v>64</v>
      </c>
      <c r="F79" s="91" t="s">
        <v>65</v>
      </c>
      <c r="G79" s="91" t="s">
        <v>66</v>
      </c>
      <c r="H79" s="91" t="s">
        <v>67</v>
      </c>
      <c r="I79" s="91" t="s">
        <v>68</v>
      </c>
      <c r="J79" s="91" t="s">
        <v>69</v>
      </c>
      <c r="K79" s="91" t="s">
        <v>70</v>
      </c>
      <c r="L79" s="91"/>
      <c r="M79" s="11"/>
      <c r="N79" s="11"/>
    </row>
    <row r="80" spans="3:14">
      <c r="C80" s="86" t="s">
        <v>107</v>
      </c>
      <c r="D80" s="11">
        <f>D78*0.2</f>
        <v>4.4800000000000004</v>
      </c>
      <c r="E80" s="11">
        <f t="shared" ref="E80:J80" si="13">E78*0.2</f>
        <v>4.4000000000000004</v>
      </c>
      <c r="F80" s="11">
        <f t="shared" si="13"/>
        <v>0.68</v>
      </c>
      <c r="G80" s="11">
        <f t="shared" si="13"/>
        <v>0</v>
      </c>
      <c r="H80" s="11">
        <f t="shared" si="13"/>
        <v>2.06</v>
      </c>
      <c r="I80" s="11">
        <f t="shared" si="13"/>
        <v>4.8000000000000007</v>
      </c>
      <c r="J80" s="11">
        <f t="shared" si="13"/>
        <v>4.2</v>
      </c>
      <c r="K80" s="11">
        <f t="shared" ref="K80:K87" si="14">SUM(D80:J80)</f>
        <v>20.62</v>
      </c>
      <c r="L80" s="11"/>
      <c r="M80" s="11"/>
      <c r="N80" s="11"/>
    </row>
    <row r="81" spans="1:14">
      <c r="C81" s="86" t="s">
        <v>105</v>
      </c>
      <c r="D81" s="11">
        <f>'Daily Time Accounting'!AB268</f>
        <v>1.1000000000000001</v>
      </c>
      <c r="E81" s="11">
        <f>'Daily Time Accounting'!AB291</f>
        <v>0.7</v>
      </c>
      <c r="F81" s="11">
        <f>'Daily Time Accounting'!AB314</f>
        <v>0</v>
      </c>
      <c r="H81" s="11">
        <f>'Daily Time Accounting'!AB361</f>
        <v>0.5</v>
      </c>
      <c r="I81" s="11"/>
      <c r="J81" s="11">
        <f>'Daily Time Accounting'!AB405</f>
        <v>3</v>
      </c>
      <c r="K81" s="11">
        <f t="shared" si="14"/>
        <v>5.3</v>
      </c>
      <c r="L81" s="11"/>
      <c r="M81" s="11"/>
      <c r="N81" s="11"/>
    </row>
    <row r="82" spans="1:14">
      <c r="C82" s="86" t="s">
        <v>74</v>
      </c>
      <c r="D82" s="11">
        <f>D78*0.8+0.3</f>
        <v>18.220000000000002</v>
      </c>
      <c r="E82" s="11">
        <f>E78*0.8+1.3</f>
        <v>18.900000000000002</v>
      </c>
      <c r="F82" s="11">
        <f>'Daily Time Accounting'!AB315</f>
        <v>2.7200000000000006</v>
      </c>
      <c r="G82" s="11">
        <f>G78*0.8</f>
        <v>0</v>
      </c>
      <c r="H82" s="11">
        <f>H78*0.8+1.2</f>
        <v>9.44</v>
      </c>
      <c r="I82" s="11">
        <f>I78*0.8</f>
        <v>19.200000000000003</v>
      </c>
      <c r="J82" s="11">
        <f>J78*0.8</f>
        <v>16.8</v>
      </c>
      <c r="K82" s="11">
        <f t="shared" si="14"/>
        <v>85.28</v>
      </c>
      <c r="L82" s="11"/>
      <c r="M82" s="11"/>
      <c r="N82" s="11"/>
    </row>
    <row r="83" spans="1:14">
      <c r="C83" s="86" t="s">
        <v>73</v>
      </c>
      <c r="D83" s="11">
        <v>0.2</v>
      </c>
      <c r="E83" s="11"/>
      <c r="F83" s="11">
        <f>'Daily Time Accounting'!AB316</f>
        <v>12.6</v>
      </c>
      <c r="H83" s="11">
        <f>'Daily Time Accounting'!AB363</f>
        <v>0</v>
      </c>
      <c r="I83" s="11"/>
      <c r="J83" s="11"/>
      <c r="K83" s="11">
        <f t="shared" si="14"/>
        <v>12.799999999999999</v>
      </c>
      <c r="L83" s="11"/>
      <c r="M83" s="11"/>
      <c r="N83" s="11"/>
    </row>
    <row r="84" spans="1:14">
      <c r="C84" s="86" t="s">
        <v>237</v>
      </c>
      <c r="D84" s="11">
        <v>0.2</v>
      </c>
      <c r="E84" s="11"/>
      <c r="F84" s="11"/>
      <c r="H84" s="11"/>
      <c r="I84" s="11"/>
      <c r="J84" s="11"/>
      <c r="K84" s="11">
        <f t="shared" si="14"/>
        <v>0.2</v>
      </c>
      <c r="L84" s="11"/>
      <c r="M84" s="11"/>
      <c r="N84" s="11"/>
    </row>
    <row r="85" spans="1:14">
      <c r="C85" s="86" t="s">
        <v>242</v>
      </c>
      <c r="D85" s="11"/>
      <c r="E85" s="11"/>
      <c r="F85" s="11">
        <f>'Daily Time Accounting'!AB317</f>
        <v>11.9</v>
      </c>
      <c r="H85" s="11"/>
      <c r="I85" s="11"/>
      <c r="J85" s="11"/>
      <c r="K85" s="11">
        <f t="shared" si="14"/>
        <v>11.9</v>
      </c>
      <c r="L85" s="11"/>
      <c r="M85" s="11"/>
      <c r="N85" s="11"/>
    </row>
    <row r="86" spans="1:14">
      <c r="C86" s="86" t="s">
        <v>246</v>
      </c>
      <c r="D86" s="11"/>
      <c r="E86" s="11"/>
      <c r="F86" s="11">
        <f>'Daily Time Accounting'!AB318</f>
        <v>0.7</v>
      </c>
      <c r="H86" s="11"/>
      <c r="I86" s="11"/>
      <c r="J86" s="11"/>
      <c r="K86" s="11">
        <f t="shared" si="14"/>
        <v>0.7</v>
      </c>
      <c r="L86" s="11"/>
      <c r="M86" s="11"/>
      <c r="N86" s="11"/>
    </row>
    <row r="87" spans="1:14">
      <c r="C87" s="86" t="s">
        <v>245</v>
      </c>
      <c r="D87" s="11"/>
      <c r="E87" s="11"/>
      <c r="F87" s="11">
        <v>8</v>
      </c>
      <c r="G87">
        <v>24</v>
      </c>
      <c r="H87" s="11">
        <v>12</v>
      </c>
      <c r="I87" s="11"/>
      <c r="J87" s="11"/>
      <c r="K87" s="11">
        <f t="shared" si="14"/>
        <v>44</v>
      </c>
      <c r="L87" s="11"/>
      <c r="M87" s="11"/>
      <c r="N87" s="11"/>
    </row>
    <row r="88" spans="1:14">
      <c r="C88" s="86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>
      <c r="C89" s="86" t="s">
        <v>113</v>
      </c>
      <c r="D89" s="15">
        <f>'Daily Time Accounting'!AB273</f>
        <v>1</v>
      </c>
      <c r="E89" s="15">
        <f>'Daily Time Accounting'!AB295</f>
        <v>0</v>
      </c>
      <c r="F89" s="15">
        <f>'Daily Time Accounting'!AB321</f>
        <v>1</v>
      </c>
      <c r="G89" s="15">
        <f>'Daily Time Accounting'!AB343</f>
        <v>0</v>
      </c>
      <c r="H89" s="15">
        <f>'Daily Time Accounting'!AB367</f>
        <v>0</v>
      </c>
      <c r="I89" s="15">
        <f>'Daily Time Accounting'!AB387</f>
        <v>0</v>
      </c>
      <c r="J89" s="15">
        <f>'Daily Time Accounting'!AB409</f>
        <v>0</v>
      </c>
      <c r="K89" s="15">
        <f>SUM(D89:J89)</f>
        <v>2</v>
      </c>
      <c r="L89" s="11"/>
      <c r="M89" s="11"/>
      <c r="N89" s="11"/>
    </row>
    <row r="90" spans="1:14">
      <c r="C90" s="86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s="42" customFormat="1">
      <c r="B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</row>
    <row r="92" spans="1:14">
      <c r="A92" s="83">
        <v>4</v>
      </c>
      <c r="B92" s="87" t="s">
        <v>0</v>
      </c>
      <c r="C92" s="89">
        <v>39777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>
      <c r="D93" s="11">
        <f>SUM(D96:D99)</f>
        <v>24</v>
      </c>
      <c r="E93" s="11">
        <f t="shared" ref="E93:J93" si="15">SUM(E96:E99)</f>
        <v>24</v>
      </c>
      <c r="F93" s="11">
        <f t="shared" si="15"/>
        <v>24</v>
      </c>
      <c r="G93" s="11">
        <f t="shared" si="15"/>
        <v>24</v>
      </c>
      <c r="H93" s="11">
        <f t="shared" si="15"/>
        <v>24</v>
      </c>
      <c r="I93" s="11">
        <f t="shared" si="15"/>
        <v>24</v>
      </c>
      <c r="J93" s="11">
        <f t="shared" si="15"/>
        <v>24</v>
      </c>
      <c r="K93" s="11">
        <f>SUM(K96:K99)</f>
        <v>168</v>
      </c>
      <c r="L93" s="11"/>
      <c r="M93" s="11"/>
      <c r="N93" s="11"/>
    </row>
    <row r="94" spans="1:14">
      <c r="C94" s="86" t="s">
        <v>52</v>
      </c>
      <c r="D94" s="101" t="s">
        <v>76</v>
      </c>
      <c r="E94" s="91" t="s">
        <v>6</v>
      </c>
      <c r="F94" s="91" t="s">
        <v>75</v>
      </c>
      <c r="G94" s="91" t="s">
        <v>18</v>
      </c>
      <c r="H94" s="91" t="s">
        <v>18</v>
      </c>
      <c r="I94" s="91" t="s">
        <v>18</v>
      </c>
      <c r="J94" s="91" t="s">
        <v>18</v>
      </c>
      <c r="K94" s="11"/>
      <c r="L94" s="11"/>
      <c r="M94" s="11"/>
      <c r="N94" s="11"/>
    </row>
    <row r="95" spans="1:14">
      <c r="C95" s="86" t="s">
        <v>3</v>
      </c>
      <c r="D95" s="91" t="s">
        <v>63</v>
      </c>
      <c r="E95" s="91" t="s">
        <v>64</v>
      </c>
      <c r="F95" s="91" t="s">
        <v>65</v>
      </c>
      <c r="G95" s="91" t="s">
        <v>66</v>
      </c>
      <c r="H95" s="91" t="s">
        <v>67</v>
      </c>
      <c r="I95" s="91" t="s">
        <v>68</v>
      </c>
      <c r="J95" s="91" t="s">
        <v>69</v>
      </c>
      <c r="K95" s="91" t="s">
        <v>70</v>
      </c>
      <c r="L95" s="91" t="s">
        <v>6</v>
      </c>
      <c r="M95" s="91"/>
      <c r="N95" s="91"/>
    </row>
    <row r="96" spans="1:14">
      <c r="C96" s="86" t="s">
        <v>54</v>
      </c>
      <c r="D96" s="11">
        <f>'Daily Time Accounting'!AB414</f>
        <v>14</v>
      </c>
      <c r="E96" s="11">
        <f>'Daily Time Accounting'!AB437</f>
        <v>17.5</v>
      </c>
      <c r="F96" s="11">
        <f>'Daily Time Accounting'!AB459</f>
        <v>24</v>
      </c>
      <c r="G96" s="11">
        <f>'Daily Time Accounting'!AB480</f>
        <v>24</v>
      </c>
      <c r="H96" s="11">
        <f>'Daily Time Accounting'!AB502</f>
        <v>24</v>
      </c>
      <c r="I96" s="11">
        <f>'Daily Time Accounting'!AB526</f>
        <v>24</v>
      </c>
      <c r="J96" s="11">
        <f>'Daily Time Accounting'!AB547</f>
        <v>23.1</v>
      </c>
      <c r="K96" s="11">
        <f t="shared" ref="K96:K103" si="16">SUM(D96:J96)</f>
        <v>150.6</v>
      </c>
      <c r="L96" s="11">
        <f>8+17.5+6</f>
        <v>31.5</v>
      </c>
      <c r="M96" s="11"/>
      <c r="N96" s="11"/>
    </row>
    <row r="97" spans="3:14">
      <c r="C97" s="86" t="s">
        <v>71</v>
      </c>
      <c r="D97" s="11"/>
      <c r="E97" s="11">
        <f>'Daily Time Accounting'!AB438</f>
        <v>1</v>
      </c>
      <c r="F97" s="11">
        <f>'Daily Time Accounting'!AB460</f>
        <v>0</v>
      </c>
      <c r="G97" s="11"/>
      <c r="H97" s="11"/>
      <c r="I97" s="11"/>
      <c r="J97" s="11"/>
      <c r="K97" s="11">
        <f t="shared" si="16"/>
        <v>1</v>
      </c>
      <c r="L97" s="11"/>
      <c r="M97" s="11"/>
      <c r="N97" s="11"/>
    </row>
    <row r="98" spans="3:14">
      <c r="C98" s="86" t="s">
        <v>72</v>
      </c>
      <c r="D98" s="11"/>
      <c r="E98" s="11">
        <f>'Daily Time Accounting'!AB439</f>
        <v>5.5</v>
      </c>
      <c r="F98" s="11"/>
      <c r="G98" s="11"/>
      <c r="H98" s="11"/>
      <c r="I98" s="11"/>
      <c r="J98" s="11"/>
      <c r="K98" s="11">
        <f t="shared" si="16"/>
        <v>5.5</v>
      </c>
      <c r="L98" s="11"/>
      <c r="M98" s="11"/>
      <c r="N98" s="11"/>
    </row>
    <row r="99" spans="3:14">
      <c r="C99" s="86" t="s">
        <v>73</v>
      </c>
      <c r="D99" s="11">
        <f>'Daily Time Accounting'!AB417</f>
        <v>10</v>
      </c>
      <c r="E99" s="11"/>
      <c r="F99" s="11"/>
      <c r="G99" s="106"/>
      <c r="H99" s="11"/>
      <c r="I99" s="11"/>
      <c r="J99" s="11">
        <f>'Daily Time Accounting'!AB550</f>
        <v>0.89999999999999991</v>
      </c>
      <c r="K99" s="11">
        <f t="shared" si="16"/>
        <v>10.9</v>
      </c>
      <c r="L99" s="11"/>
      <c r="M99" s="11"/>
      <c r="N99" s="11"/>
    </row>
    <row r="100" spans="3:14">
      <c r="C100" s="86" t="s">
        <v>169</v>
      </c>
      <c r="D100" s="11">
        <v>10</v>
      </c>
      <c r="E100" s="11"/>
      <c r="F100" s="11"/>
      <c r="G100" s="11"/>
      <c r="H100" s="11"/>
      <c r="I100" s="11"/>
      <c r="J100" s="11"/>
      <c r="K100" s="11">
        <f t="shared" si="16"/>
        <v>10</v>
      </c>
      <c r="L100" s="11"/>
      <c r="M100" s="11"/>
      <c r="N100" s="11"/>
    </row>
    <row r="101" spans="3:14">
      <c r="C101" s="86" t="s">
        <v>257</v>
      </c>
      <c r="E101" s="11"/>
      <c r="F101" s="11"/>
      <c r="G101" s="11"/>
      <c r="H101" s="11"/>
      <c r="I101" s="11"/>
      <c r="J101" s="11">
        <v>0.9</v>
      </c>
      <c r="K101" s="11">
        <f t="shared" si="16"/>
        <v>0.9</v>
      </c>
      <c r="L101" s="11"/>
      <c r="M101" s="11"/>
      <c r="N101" s="11"/>
    </row>
    <row r="102" spans="3:14">
      <c r="C102" s="86"/>
      <c r="D102" s="11"/>
      <c r="E102" s="11"/>
      <c r="F102" s="11"/>
      <c r="G102" s="11"/>
      <c r="H102" s="11"/>
      <c r="I102" s="11"/>
      <c r="J102" s="106"/>
      <c r="K102" s="11">
        <f t="shared" si="16"/>
        <v>0</v>
      </c>
      <c r="L102" s="11"/>
      <c r="M102" s="11"/>
      <c r="N102" s="11"/>
    </row>
    <row r="103" spans="3:14">
      <c r="C103" s="86" t="s">
        <v>113</v>
      </c>
      <c r="D103" s="15"/>
      <c r="E103" s="15"/>
      <c r="F103" s="15"/>
      <c r="G103" s="15"/>
      <c r="H103" s="15"/>
      <c r="I103" s="15"/>
      <c r="J103" s="15">
        <v>1</v>
      </c>
      <c r="K103" s="15">
        <f t="shared" si="16"/>
        <v>1</v>
      </c>
      <c r="L103" s="11"/>
      <c r="M103" s="11"/>
      <c r="N103" s="11"/>
    </row>
    <row r="104" spans="3:14">
      <c r="C104" s="86" t="s">
        <v>111</v>
      </c>
      <c r="D104" s="15"/>
      <c r="E104" s="15"/>
      <c r="F104" s="15"/>
      <c r="G104" s="15">
        <f>'Daily Time Accounting'!AB487</f>
        <v>4</v>
      </c>
      <c r="H104" s="15">
        <f>'Daily Time Accounting'!AB510</f>
        <v>9</v>
      </c>
      <c r="I104" s="15">
        <f>'Daily Time Accounting'!AB532</f>
        <v>100</v>
      </c>
      <c r="J104" s="15"/>
      <c r="L104" s="11"/>
      <c r="M104" s="15">
        <f>SUM(D104:J104)</f>
        <v>113</v>
      </c>
      <c r="N104" s="11"/>
    </row>
    <row r="105" spans="3:14">
      <c r="C105" s="86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>
      <c r="C106" s="86" t="s">
        <v>57</v>
      </c>
      <c r="D106" s="11">
        <f t="shared" ref="D106:J106" si="17">SUM(D109:D112)</f>
        <v>24</v>
      </c>
      <c r="E106" s="11">
        <f>SUM(E109:E112)</f>
        <v>24.03</v>
      </c>
      <c r="F106" s="11">
        <f>SUM(F109:F112)</f>
        <v>24.000000000000007</v>
      </c>
      <c r="G106" s="11">
        <f t="shared" si="17"/>
        <v>24.000000000000007</v>
      </c>
      <c r="H106" s="11">
        <f t="shared" si="17"/>
        <v>24.000000000000007</v>
      </c>
      <c r="I106" s="11">
        <f t="shared" si="17"/>
        <v>24.000000000000007</v>
      </c>
      <c r="J106" s="11">
        <f t="shared" si="17"/>
        <v>24.000000000000007</v>
      </c>
      <c r="K106" s="11"/>
      <c r="L106" s="11"/>
      <c r="M106" s="11"/>
      <c r="N106" s="11"/>
    </row>
    <row r="107" spans="3:14">
      <c r="C107" s="86" t="s">
        <v>110</v>
      </c>
      <c r="D107" s="11">
        <f>'Daily Time Accounting'!AB424</f>
        <v>2.2000000000000002</v>
      </c>
      <c r="E107">
        <f>'Daily Time Accounting'!AB447</f>
        <v>0.73</v>
      </c>
      <c r="F107">
        <f>'Daily Time Accounting'!AB468</f>
        <v>18.5</v>
      </c>
      <c r="G107">
        <f>'Daily Time Accounting'!AB490</f>
        <v>23.7</v>
      </c>
      <c r="H107">
        <f>'Daily Time Accounting'!AB513</f>
        <v>23</v>
      </c>
      <c r="I107">
        <f>'Daily Time Accounting'!AB535</f>
        <v>16.3</v>
      </c>
      <c r="J107">
        <f>'Daily Time Accounting'!AB557</f>
        <v>24</v>
      </c>
      <c r="K107" s="11">
        <f>SUM(K109:K112)</f>
        <v>168.03000000000003</v>
      </c>
      <c r="L107" s="11"/>
      <c r="M107" s="11"/>
      <c r="N107" s="11"/>
    </row>
    <row r="108" spans="3:14">
      <c r="C108" s="87" t="s">
        <v>47</v>
      </c>
      <c r="D108" s="91" t="s">
        <v>63</v>
      </c>
      <c r="E108" s="91" t="s">
        <v>64</v>
      </c>
      <c r="F108" s="91" t="s">
        <v>65</v>
      </c>
      <c r="G108" s="91" t="s">
        <v>66</v>
      </c>
      <c r="H108" s="91" t="s">
        <v>67</v>
      </c>
      <c r="I108" s="91" t="s">
        <v>68</v>
      </c>
      <c r="J108" s="91" t="s">
        <v>69</v>
      </c>
      <c r="K108" s="91" t="s">
        <v>70</v>
      </c>
      <c r="L108" s="11"/>
      <c r="M108" s="11"/>
      <c r="N108" s="11"/>
    </row>
    <row r="109" spans="3:14">
      <c r="C109" s="86" t="s">
        <v>107</v>
      </c>
      <c r="D109" s="11">
        <f>'Daily Time Accounting'!AB425</f>
        <v>0.44000000000000006</v>
      </c>
      <c r="E109" s="11">
        <f>'Daily Time Accounting'!AB448</f>
        <v>0.14600000000000002</v>
      </c>
      <c r="F109" s="11">
        <f>'Daily Time Accounting'!AB469</f>
        <v>3.7000000000000011</v>
      </c>
      <c r="G109" s="11">
        <f>'Daily Time Accounting'!AB491</f>
        <v>4.740000000000002</v>
      </c>
      <c r="H109" s="11">
        <f>'Daily Time Accounting'!AB514</f>
        <v>4.6000000000000014</v>
      </c>
      <c r="I109" s="11">
        <f>'Daily Time Accounting'!AB536</f>
        <v>3.2600000000000007</v>
      </c>
      <c r="J109" s="11">
        <f>'Daily Time Accounting'!AB558</f>
        <v>4.8000000000000016</v>
      </c>
      <c r="K109" s="11">
        <f t="shared" ref="K109:K115" si="18">SUM(D109:J109)</f>
        <v>21.686000000000007</v>
      </c>
      <c r="L109" s="11"/>
      <c r="M109" s="11"/>
      <c r="N109" s="11"/>
    </row>
    <row r="110" spans="3:14">
      <c r="C110" s="86" t="s">
        <v>105</v>
      </c>
      <c r="D110" s="11">
        <f>'Daily Time Accounting'!AB426</f>
        <v>1.5</v>
      </c>
      <c r="E110" s="11">
        <f>'Daily Time Accounting'!AB449</f>
        <v>8.6999999999999993</v>
      </c>
      <c r="F110" s="11">
        <f>'Daily Time Accounting'!AB470</f>
        <v>3.9</v>
      </c>
      <c r="G110" s="11">
        <f>'Daily Time Accounting'!AB492</f>
        <v>0</v>
      </c>
      <c r="H110" s="11">
        <f>'Daily Time Accounting'!AB515</f>
        <v>0.2</v>
      </c>
      <c r="I110" s="11">
        <f>'Daily Time Accounting'!AB537</f>
        <v>1.1000000000000001</v>
      </c>
      <c r="J110" s="11">
        <f>'Daily Time Accounting'!AB559</f>
        <v>0</v>
      </c>
      <c r="K110" s="11">
        <f t="shared" si="18"/>
        <v>15.399999999999999</v>
      </c>
      <c r="L110" s="11"/>
      <c r="M110" s="11"/>
      <c r="N110" s="11"/>
    </row>
    <row r="111" spans="3:14">
      <c r="C111" s="86" t="s">
        <v>74</v>
      </c>
      <c r="D111" s="11">
        <f>'Daily Time Accounting'!AB427</f>
        <v>11.56</v>
      </c>
      <c r="E111" s="11">
        <f>'Daily Time Accounting'!AB450</f>
        <v>9.6839999999999993</v>
      </c>
      <c r="F111" s="11">
        <f>'Daily Time Accounting'!AB471</f>
        <v>16.400000000000006</v>
      </c>
      <c r="G111" s="11">
        <f>'Daily Time Accounting'!AB493</f>
        <v>19.260000000000005</v>
      </c>
      <c r="H111" s="11">
        <f>'Daily Time Accounting'!AB516</f>
        <v>18.400000000000006</v>
      </c>
      <c r="I111" s="11">
        <f>'Daily Time Accounting'!AB538</f>
        <v>13.040000000000003</v>
      </c>
      <c r="J111" s="11">
        <f>'Daily Time Accounting'!AB560</f>
        <v>19.200000000000006</v>
      </c>
      <c r="K111" s="11">
        <f t="shared" si="18"/>
        <v>107.54400000000003</v>
      </c>
      <c r="L111" s="11"/>
      <c r="M111" s="11"/>
      <c r="N111" s="11"/>
    </row>
    <row r="112" spans="3:14">
      <c r="C112" s="86" t="s">
        <v>73</v>
      </c>
      <c r="D112" s="11">
        <f>'Daily Time Accounting'!AB428</f>
        <v>10.5</v>
      </c>
      <c r="E112" s="11">
        <f>'Daily Time Accounting'!AB451</f>
        <v>5.5</v>
      </c>
      <c r="F112" s="11">
        <f>'Daily Time Accounting'!AB472</f>
        <v>0</v>
      </c>
      <c r="G112" s="11"/>
      <c r="H112" s="11">
        <f>'Daily Time Accounting'!AB517</f>
        <v>0.8</v>
      </c>
      <c r="I112" s="11">
        <f>'Daily Time Accounting'!AB539</f>
        <v>6.6</v>
      </c>
      <c r="J112" s="11"/>
      <c r="K112" s="11">
        <f t="shared" si="18"/>
        <v>23.4</v>
      </c>
      <c r="L112" s="11"/>
      <c r="M112" s="11"/>
      <c r="N112" s="11"/>
    </row>
    <row r="113" spans="1:15">
      <c r="C113" s="86" t="s">
        <v>169</v>
      </c>
      <c r="D113" s="11">
        <v>10.5</v>
      </c>
      <c r="E113" s="11"/>
      <c r="F113" s="11"/>
      <c r="G113" s="11"/>
      <c r="H113" s="11"/>
      <c r="I113" s="11"/>
      <c r="J113" s="11"/>
      <c r="K113" s="11">
        <f t="shared" si="18"/>
        <v>10.5</v>
      </c>
      <c r="L113" s="11"/>
      <c r="M113" s="11"/>
      <c r="N113" s="11"/>
    </row>
    <row r="114" spans="1:15">
      <c r="C114" s="86" t="s">
        <v>252</v>
      </c>
      <c r="D114" s="11"/>
      <c r="E114" s="11">
        <v>5.5</v>
      </c>
      <c r="F114" s="11"/>
      <c r="G114" s="11"/>
      <c r="H114" s="11"/>
      <c r="I114" s="11"/>
      <c r="J114" s="11"/>
      <c r="K114" s="11">
        <f t="shared" si="18"/>
        <v>5.5</v>
      </c>
      <c r="L114" s="11"/>
      <c r="M114" s="11"/>
      <c r="N114" s="11"/>
    </row>
    <row r="115" spans="1:15">
      <c r="C115" s="86" t="s">
        <v>259</v>
      </c>
      <c r="H115">
        <v>0.8</v>
      </c>
      <c r="K115" s="11">
        <f t="shared" si="18"/>
        <v>0.8</v>
      </c>
      <c r="L115" s="11"/>
      <c r="M115" s="11"/>
      <c r="N115" s="11"/>
    </row>
    <row r="116" spans="1:15">
      <c r="C116" s="86" t="s">
        <v>255</v>
      </c>
      <c r="E116" s="11"/>
      <c r="I116" s="11">
        <v>6.6</v>
      </c>
      <c r="K116" s="11">
        <f>SUM(D116:J116)</f>
        <v>6.6</v>
      </c>
      <c r="L116" s="11"/>
      <c r="M116" s="11"/>
      <c r="N116" s="11"/>
    </row>
    <row r="117" spans="1:15">
      <c r="C117" s="86"/>
      <c r="E117" s="11"/>
      <c r="I117" s="11"/>
      <c r="K117" s="11"/>
      <c r="L117" s="11"/>
      <c r="M117" s="11"/>
      <c r="N117" s="11"/>
    </row>
    <row r="118" spans="1:15">
      <c r="C118" s="86" t="s">
        <v>113</v>
      </c>
      <c r="D118" s="11"/>
      <c r="E118" s="15">
        <f>'Daily Time Accounting'!AB454</f>
        <v>1</v>
      </c>
      <c r="F118" s="15"/>
      <c r="G118" s="15"/>
      <c r="H118" s="15">
        <v>1</v>
      </c>
      <c r="I118" s="15">
        <v>1</v>
      </c>
      <c r="J118" s="11"/>
      <c r="K118" s="15">
        <f>SUM(D118:J118)</f>
        <v>3</v>
      </c>
      <c r="L118" s="11"/>
      <c r="M118" s="11"/>
      <c r="N118" s="11"/>
    </row>
    <row r="119" spans="1:15" s="42" customFormat="1">
      <c r="B119" s="1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1:15">
      <c r="A120" s="83">
        <v>5</v>
      </c>
      <c r="B120" s="87" t="s">
        <v>0</v>
      </c>
      <c r="C120" s="89">
        <v>39784</v>
      </c>
      <c r="D120" s="94"/>
      <c r="E120" s="94"/>
      <c r="F120" s="94"/>
      <c r="G120" s="94"/>
      <c r="H120" s="94"/>
      <c r="I120" s="94"/>
      <c r="J120" s="94"/>
    </row>
    <row r="121" spans="1:15">
      <c r="C121" s="86"/>
      <c r="D121" s="11">
        <f t="shared" ref="D121:I121" si="19">SUM(D124:D127)</f>
        <v>24</v>
      </c>
      <c r="E121" s="11">
        <f t="shared" si="19"/>
        <v>24</v>
      </c>
      <c r="F121" s="11">
        <f t="shared" si="19"/>
        <v>24</v>
      </c>
      <c r="G121" s="11">
        <f t="shared" si="19"/>
        <v>24</v>
      </c>
      <c r="H121" s="11">
        <f t="shared" si="19"/>
        <v>24</v>
      </c>
      <c r="I121" s="11">
        <f t="shared" si="19"/>
        <v>24</v>
      </c>
      <c r="J121" s="11">
        <f>SUM(J124:J127)</f>
        <v>24</v>
      </c>
      <c r="K121" s="11">
        <f>SUM(K124:K127)</f>
        <v>168</v>
      </c>
    </row>
    <row r="122" spans="1:15">
      <c r="C122" s="86" t="s">
        <v>52</v>
      </c>
      <c r="D122" s="90" t="s">
        <v>18</v>
      </c>
      <c r="E122" s="90" t="s">
        <v>18</v>
      </c>
      <c r="F122" s="90" t="s">
        <v>18</v>
      </c>
      <c r="G122" s="90" t="s">
        <v>18</v>
      </c>
      <c r="H122" s="90" t="s">
        <v>18</v>
      </c>
      <c r="I122" s="90" t="s">
        <v>18</v>
      </c>
      <c r="J122" s="90" t="s">
        <v>18</v>
      </c>
      <c r="N122" s="91"/>
    </row>
    <row r="123" spans="1:15">
      <c r="C123" s="86" t="s">
        <v>3</v>
      </c>
      <c r="D123" s="90" t="s">
        <v>63</v>
      </c>
      <c r="E123" s="90" t="s">
        <v>64</v>
      </c>
      <c r="F123" s="90" t="s">
        <v>65</v>
      </c>
      <c r="G123" s="90" t="s">
        <v>66</v>
      </c>
      <c r="H123" s="90" t="s">
        <v>67</v>
      </c>
      <c r="I123" s="90" t="s">
        <v>68</v>
      </c>
      <c r="J123" s="90" t="s">
        <v>69</v>
      </c>
      <c r="K123" s="90" t="s">
        <v>70</v>
      </c>
      <c r="L123" s="91" t="s">
        <v>6</v>
      </c>
      <c r="M123" s="91"/>
    </row>
    <row r="124" spans="1:15">
      <c r="C124" s="86" t="s">
        <v>54</v>
      </c>
      <c r="D124" s="11">
        <f>'Daily Time Accounting'!AB568</f>
        <v>23.9</v>
      </c>
      <c r="E124" s="11">
        <f>'Daily Time Accounting'!AB591</f>
        <v>24</v>
      </c>
      <c r="F124" s="11">
        <f>'Daily Time Accounting'!AB611</f>
        <v>24</v>
      </c>
      <c r="G124" s="11">
        <f>'Daily Time Accounting'!AB633</f>
        <v>24</v>
      </c>
      <c r="H124" s="11">
        <f>'Daily Time Accounting'!AB653</f>
        <v>24</v>
      </c>
      <c r="I124" s="11">
        <f>'Daily Time Accounting'!AB673</f>
        <v>24</v>
      </c>
      <c r="J124" s="90">
        <f>'Daily Time Accounting'!AB693</f>
        <v>24</v>
      </c>
      <c r="K124" s="11">
        <f>SUM(D124:J124)</f>
        <v>167.9</v>
      </c>
      <c r="L124">
        <v>0</v>
      </c>
      <c r="N124" s="11"/>
    </row>
    <row r="125" spans="1:15">
      <c r="C125" s="86" t="s">
        <v>71</v>
      </c>
      <c r="D125" s="11"/>
      <c r="E125" s="11"/>
      <c r="F125" s="11"/>
      <c r="G125" s="11"/>
      <c r="H125" s="11"/>
      <c r="I125" s="11"/>
      <c r="J125" s="11"/>
      <c r="K125" s="11">
        <f>SUM(D125:J125)</f>
        <v>0</v>
      </c>
    </row>
    <row r="126" spans="1:15">
      <c r="C126" s="86" t="s">
        <v>72</v>
      </c>
      <c r="D126" s="11"/>
      <c r="E126" s="11"/>
      <c r="F126" s="11"/>
      <c r="G126" s="11"/>
      <c r="H126" s="11"/>
      <c r="I126" s="11"/>
      <c r="K126" s="11">
        <f>SUM(D126:J126)</f>
        <v>0</v>
      </c>
    </row>
    <row r="127" spans="1:15">
      <c r="C127" s="86" t="s">
        <v>73</v>
      </c>
      <c r="D127" s="11">
        <f>'Daily Time Accounting'!AB571</f>
        <v>0.1</v>
      </c>
      <c r="E127" s="11"/>
      <c r="F127" s="11"/>
      <c r="G127" s="11"/>
      <c r="H127" s="11"/>
      <c r="I127" s="11"/>
      <c r="J127" s="11"/>
      <c r="K127" s="11">
        <f>SUM(D127:J127)</f>
        <v>0.1</v>
      </c>
    </row>
    <row r="128" spans="1:15">
      <c r="C128" s="86" t="s">
        <v>276</v>
      </c>
      <c r="D128" s="11">
        <v>0.1</v>
      </c>
      <c r="E128" s="11"/>
      <c r="F128" s="11"/>
      <c r="G128" s="11"/>
      <c r="H128" s="11"/>
      <c r="I128" s="11"/>
      <c r="J128" s="11"/>
      <c r="K128" s="11">
        <f>SUM(D128:J128)</f>
        <v>0.1</v>
      </c>
      <c r="O128" t="s">
        <v>275</v>
      </c>
    </row>
    <row r="129" spans="2:13">
      <c r="C129" s="86"/>
      <c r="F129" s="11"/>
      <c r="K129" s="11"/>
    </row>
    <row r="130" spans="2:13">
      <c r="C130" s="86"/>
      <c r="F130" s="11"/>
      <c r="K130" s="11"/>
    </row>
    <row r="131" spans="2:13">
      <c r="C131" s="86"/>
      <c r="F131" s="11"/>
    </row>
    <row r="132" spans="2:13">
      <c r="C132" s="86" t="s">
        <v>113</v>
      </c>
      <c r="D132" s="15"/>
      <c r="E132" s="15"/>
      <c r="F132" s="15"/>
      <c r="G132" s="15"/>
      <c r="H132" s="15"/>
      <c r="I132" s="15"/>
      <c r="J132" s="15"/>
      <c r="K132" s="15">
        <f>SUM(D132:J132)</f>
        <v>0</v>
      </c>
    </row>
    <row r="133" spans="2:13">
      <c r="C133" s="86" t="s">
        <v>104</v>
      </c>
      <c r="D133" s="15">
        <f>'Daily Time Accounting'!AB575</f>
        <v>36</v>
      </c>
      <c r="E133" s="15">
        <f>'Daily Time Accounting'!AB597</f>
        <v>1</v>
      </c>
      <c r="F133" s="15">
        <f>'Daily Time Accounting'!AB617</f>
        <v>20</v>
      </c>
      <c r="G133" s="15">
        <f>'Daily Time Accounting'!AB639</f>
        <v>2</v>
      </c>
      <c r="H133" s="15"/>
      <c r="I133" s="15"/>
      <c r="J133" s="15"/>
      <c r="M133" s="15">
        <f>SUM(D133:J133)</f>
        <v>59</v>
      </c>
    </row>
    <row r="134" spans="2:13">
      <c r="B134" s="86" t="s">
        <v>79</v>
      </c>
      <c r="C134" s="86"/>
      <c r="D134" s="11"/>
      <c r="K134" s="11"/>
    </row>
    <row r="135" spans="2:13">
      <c r="C135" s="86"/>
      <c r="D135" s="11"/>
      <c r="K135" s="11"/>
    </row>
    <row r="136" spans="2:13">
      <c r="C136" s="86" t="s">
        <v>57</v>
      </c>
      <c r="D136" s="11">
        <f t="shared" ref="D136:J136" si="20">SUM(D139:D142)</f>
        <v>24.000000000000004</v>
      </c>
      <c r="E136" s="11">
        <f t="shared" si="20"/>
        <v>24.000000000000007</v>
      </c>
      <c r="F136" s="11">
        <f t="shared" si="20"/>
        <v>24.000000000000011</v>
      </c>
      <c r="G136" s="11">
        <f t="shared" si="20"/>
        <v>24.000000000000007</v>
      </c>
      <c r="H136" s="11">
        <f t="shared" si="20"/>
        <v>24.000000000000007</v>
      </c>
      <c r="I136" s="11">
        <f t="shared" si="20"/>
        <v>24.000000000000007</v>
      </c>
      <c r="J136" s="11">
        <f t="shared" si="20"/>
        <v>24.000000000000007</v>
      </c>
    </row>
    <row r="137" spans="2:13">
      <c r="C137" s="86" t="s">
        <v>110</v>
      </c>
      <c r="D137" s="11">
        <f>'Daily Time Accounting'!AB578</f>
        <v>21</v>
      </c>
      <c r="E137" s="11">
        <f>'Daily Time Accounting'!AB600</f>
        <v>24</v>
      </c>
      <c r="F137">
        <f>'Daily Time Accounting'!AB620</f>
        <v>22.3</v>
      </c>
      <c r="G137">
        <f>'Daily Time Accounting'!AB642</f>
        <v>24</v>
      </c>
      <c r="H137">
        <f>'Daily Time Accounting'!AB662</f>
        <v>24</v>
      </c>
      <c r="I137" s="90">
        <f>'Daily Time Accounting'!AB682</f>
        <v>24</v>
      </c>
      <c r="J137">
        <f>'Daily Time Accounting'!AB702</f>
        <v>24</v>
      </c>
      <c r="K137" s="11">
        <f>SUM(K139:K142)</f>
        <v>168.00000000000003</v>
      </c>
    </row>
    <row r="138" spans="2:13">
      <c r="C138" s="87" t="s">
        <v>47</v>
      </c>
      <c r="D138" s="90" t="s">
        <v>63</v>
      </c>
      <c r="E138" s="90" t="s">
        <v>64</v>
      </c>
      <c r="F138" s="90" t="s">
        <v>65</v>
      </c>
      <c r="G138" s="90" t="s">
        <v>66</v>
      </c>
      <c r="H138" s="90" t="s">
        <v>67</v>
      </c>
      <c r="I138" s="90" t="s">
        <v>68</v>
      </c>
      <c r="J138" s="90" t="s">
        <v>69</v>
      </c>
      <c r="K138" s="90" t="s">
        <v>70</v>
      </c>
    </row>
    <row r="139" spans="2:13">
      <c r="C139" s="86" t="s">
        <v>107</v>
      </c>
      <c r="D139" s="11">
        <f>'Daily Time Accounting'!AB579</f>
        <v>4.2000000000000011</v>
      </c>
      <c r="E139" s="11">
        <f>'Daily Time Accounting'!AB601</f>
        <v>4.8000000000000016</v>
      </c>
      <c r="F139" s="11">
        <f>'Daily Time Accounting'!AB621</f>
        <v>4.4600000000000017</v>
      </c>
      <c r="G139" s="11">
        <f>'Daily Time Accounting'!AB643</f>
        <v>4.8000000000000016</v>
      </c>
      <c r="H139" s="11">
        <f>'Daily Time Accounting'!AB663</f>
        <v>4.8000000000000016</v>
      </c>
      <c r="I139" s="11">
        <f>'Daily Time Accounting'!AB683</f>
        <v>4.8000000000000016</v>
      </c>
      <c r="J139" s="11">
        <f>'Daily Time Accounting'!AB703</f>
        <v>4.8000000000000016</v>
      </c>
      <c r="K139" s="11">
        <f t="shared" ref="K139:K147" si="21">SUM(D139:J139)</f>
        <v>32.660000000000011</v>
      </c>
    </row>
    <row r="140" spans="2:13">
      <c r="C140" s="86" t="s">
        <v>105</v>
      </c>
      <c r="D140" s="11">
        <f>'Daily Time Accounting'!AB580</f>
        <v>0.5</v>
      </c>
      <c r="E140" s="11"/>
      <c r="F140">
        <f>'Daily Time Accounting'!AB622</f>
        <v>0.4</v>
      </c>
      <c r="K140" s="11">
        <f t="shared" si="21"/>
        <v>0.9</v>
      </c>
    </row>
    <row r="141" spans="2:13">
      <c r="C141" s="86" t="s">
        <v>74</v>
      </c>
      <c r="D141" s="11">
        <f>'Daily Time Accounting'!AB581</f>
        <v>17.100000000000005</v>
      </c>
      <c r="E141" s="11">
        <f>'Daily Time Accounting'!AB603</f>
        <v>19.200000000000006</v>
      </c>
      <c r="F141" s="11">
        <f>'Daily Time Accounting'!AB623</f>
        <v>17.840000000000007</v>
      </c>
      <c r="G141" s="11">
        <f>'Daily Time Accounting'!AB645</f>
        <v>19.200000000000006</v>
      </c>
      <c r="H141" s="11">
        <f>'Daily Time Accounting'!AB665</f>
        <v>19.200000000000006</v>
      </c>
      <c r="I141" s="11">
        <f>'Daily Time Accounting'!AB685</f>
        <v>19.200000000000006</v>
      </c>
      <c r="J141" s="11">
        <f>'Daily Time Accounting'!AB705</f>
        <v>19.200000000000006</v>
      </c>
      <c r="K141" s="11">
        <f t="shared" si="21"/>
        <v>130.94000000000003</v>
      </c>
    </row>
    <row r="142" spans="2:13">
      <c r="C142" s="86" t="s">
        <v>73</v>
      </c>
      <c r="D142" s="11">
        <f>'Daily Time Accounting'!AB582</f>
        <v>2.2000000000000002</v>
      </c>
      <c r="E142" s="11"/>
      <c r="F142">
        <f>'Daily Time Accounting'!AB624</f>
        <v>1.3</v>
      </c>
      <c r="K142" s="11">
        <f t="shared" si="21"/>
        <v>3.5</v>
      </c>
    </row>
    <row r="143" spans="2:13">
      <c r="C143" s="86" t="s">
        <v>277</v>
      </c>
      <c r="D143" s="11">
        <v>2.2000000000000002</v>
      </c>
      <c r="E143" s="11"/>
      <c r="F143">
        <f>'Daily Time Accounting'!AB625</f>
        <v>1</v>
      </c>
      <c r="K143" s="11">
        <f t="shared" si="21"/>
        <v>3.2</v>
      </c>
    </row>
    <row r="144" spans="2:13">
      <c r="C144" s="86" t="s">
        <v>278</v>
      </c>
      <c r="D144" s="11"/>
      <c r="E144" s="11"/>
      <c r="F144" s="11">
        <v>0.3</v>
      </c>
      <c r="G144" s="11"/>
      <c r="H144" s="11"/>
      <c r="I144" s="11"/>
      <c r="J144" s="11"/>
      <c r="K144" s="11">
        <f t="shared" si="21"/>
        <v>0.3</v>
      </c>
    </row>
    <row r="145" spans="1:17">
      <c r="C145" s="86"/>
      <c r="D145" s="11"/>
      <c r="E145" s="11"/>
      <c r="F145" s="11"/>
      <c r="G145" s="11"/>
      <c r="H145" s="11"/>
      <c r="I145" s="11"/>
      <c r="J145" s="11"/>
      <c r="K145" s="11">
        <f t="shared" si="21"/>
        <v>0</v>
      </c>
      <c r="N145" s="94"/>
      <c r="O145" s="94"/>
      <c r="P145" s="94"/>
      <c r="Q145" s="94"/>
    </row>
    <row r="146" spans="1:17">
      <c r="D146" s="11"/>
      <c r="E146" s="11"/>
      <c r="F146" s="11"/>
      <c r="G146" s="11"/>
      <c r="H146" s="11"/>
      <c r="I146" s="11"/>
      <c r="J146" s="11"/>
      <c r="K146" s="11"/>
      <c r="N146" s="11"/>
      <c r="O146" s="11"/>
      <c r="P146" s="11"/>
      <c r="Q146" s="11"/>
    </row>
    <row r="147" spans="1:17">
      <c r="C147" s="86" t="s">
        <v>113</v>
      </c>
      <c r="D147" s="11"/>
      <c r="E147" s="15"/>
      <c r="K147" s="15">
        <f t="shared" si="21"/>
        <v>0</v>
      </c>
    </row>
    <row r="148" spans="1:17" s="42" customFormat="1">
      <c r="B148" s="112"/>
    </row>
    <row r="149" spans="1:17">
      <c r="A149" s="83">
        <v>6</v>
      </c>
      <c r="B149" s="87" t="s">
        <v>0</v>
      </c>
      <c r="C149" s="89">
        <v>39791</v>
      </c>
      <c r="D149" s="94"/>
      <c r="J149" s="94"/>
    </row>
    <row r="150" spans="1:17">
      <c r="A150" s="83"/>
      <c r="B150" s="87"/>
      <c r="D150" s="11">
        <f>SUM(D153:D156)</f>
        <v>24</v>
      </c>
      <c r="E150" s="11">
        <f t="shared" ref="E150:K150" si="22">SUM(E153:E156)</f>
        <v>24</v>
      </c>
      <c r="F150" s="11">
        <f t="shared" si="22"/>
        <v>24</v>
      </c>
      <c r="G150" s="11">
        <f t="shared" si="22"/>
        <v>24</v>
      </c>
      <c r="H150" s="11">
        <f>SUM(H153:H156)</f>
        <v>24</v>
      </c>
      <c r="I150" s="11">
        <f>SUM(I153:I156)</f>
        <v>24</v>
      </c>
      <c r="J150" s="11">
        <f t="shared" si="22"/>
        <v>24</v>
      </c>
      <c r="K150" s="11">
        <f t="shared" si="22"/>
        <v>168</v>
      </c>
    </row>
    <row r="151" spans="1:17">
      <c r="A151" s="83"/>
      <c r="B151" s="87"/>
      <c r="C151" s="86" t="s">
        <v>52</v>
      </c>
      <c r="D151" t="s">
        <v>82</v>
      </c>
      <c r="E151" t="s">
        <v>6</v>
      </c>
      <c r="F151" t="s">
        <v>75</v>
      </c>
      <c r="G151" t="s">
        <v>18</v>
      </c>
      <c r="H151" t="s">
        <v>18</v>
      </c>
      <c r="I151" t="s">
        <v>18</v>
      </c>
      <c r="J151" t="s">
        <v>18</v>
      </c>
    </row>
    <row r="152" spans="1:17">
      <c r="A152" s="83"/>
      <c r="B152" s="87"/>
      <c r="C152" s="86" t="s">
        <v>3</v>
      </c>
      <c r="D152" s="90" t="s">
        <v>63</v>
      </c>
      <c r="E152" s="90" t="s">
        <v>64</v>
      </c>
      <c r="F152" s="90" t="s">
        <v>65</v>
      </c>
      <c r="G152" s="90" t="s">
        <v>66</v>
      </c>
      <c r="H152" s="90" t="s">
        <v>67</v>
      </c>
      <c r="I152" s="90" t="s">
        <v>68</v>
      </c>
      <c r="J152" s="90" t="s">
        <v>69</v>
      </c>
      <c r="K152" s="90" t="s">
        <v>70</v>
      </c>
      <c r="L152" s="90" t="s">
        <v>6</v>
      </c>
    </row>
    <row r="153" spans="1:17">
      <c r="A153" s="83"/>
      <c r="B153" s="87"/>
      <c r="C153" s="86" t="s">
        <v>54</v>
      </c>
      <c r="D153" s="11">
        <f>'Daily Time Accounting'!AB713</f>
        <v>24</v>
      </c>
      <c r="E153" s="11">
        <f>'Daily Time Accounting'!AB736</f>
        <v>24</v>
      </c>
      <c r="F153" s="11">
        <f>'Daily Time Accounting'!AB757</f>
        <v>24</v>
      </c>
      <c r="G153" s="11">
        <f>'Daily Time Accounting'!AB781</f>
        <v>24</v>
      </c>
      <c r="H153" s="11">
        <f>'Daily Time Accounting'!AB801</f>
        <v>24</v>
      </c>
      <c r="I153" s="11">
        <f>'Daily Time Accounting'!AB821</f>
        <v>24</v>
      </c>
      <c r="J153" s="11">
        <f>'Daily Time Accounting'!AB841</f>
        <v>24</v>
      </c>
      <c r="K153" s="11">
        <f t="shared" ref="K153:K158" si="23">SUM(D153:J153)</f>
        <v>168</v>
      </c>
      <c r="L153">
        <f>'Daily Time Accounting'!AD712+'Daily Time Accounting'!AD735+'Daily Time Accounting'!AD757</f>
        <v>48</v>
      </c>
    </row>
    <row r="154" spans="1:17">
      <c r="A154" s="83"/>
      <c r="B154" s="87"/>
      <c r="C154" s="86" t="s">
        <v>71</v>
      </c>
      <c r="D154" s="11"/>
      <c r="E154" s="11"/>
      <c r="F154" s="11"/>
      <c r="G154" s="11"/>
      <c r="H154" s="11"/>
      <c r="I154" s="11"/>
      <c r="J154" s="11"/>
      <c r="K154" s="11">
        <f t="shared" si="23"/>
        <v>0</v>
      </c>
    </row>
    <row r="155" spans="1:17">
      <c r="A155" s="83"/>
      <c r="B155" s="87"/>
      <c r="C155" s="86" t="s">
        <v>72</v>
      </c>
      <c r="D155" s="11"/>
      <c r="E155" s="11"/>
      <c r="F155" s="11"/>
      <c r="G155" s="11"/>
      <c r="H155" s="11"/>
      <c r="I155" s="11"/>
      <c r="J155" s="11"/>
      <c r="K155" s="11">
        <f t="shared" si="23"/>
        <v>0</v>
      </c>
    </row>
    <row r="156" spans="1:17">
      <c r="A156" s="83"/>
      <c r="B156" s="87"/>
      <c r="C156" s="86" t="s">
        <v>73</v>
      </c>
      <c r="D156" s="11"/>
      <c r="E156" s="11"/>
      <c r="F156" s="11"/>
      <c r="G156" s="11"/>
      <c r="H156" s="11"/>
      <c r="I156" s="11"/>
      <c r="J156" s="11"/>
      <c r="K156" s="11">
        <f t="shared" si="23"/>
        <v>0</v>
      </c>
    </row>
    <row r="157" spans="1:17">
      <c r="A157" s="83"/>
      <c r="B157" s="87"/>
      <c r="C157" s="86"/>
      <c r="D157" s="11"/>
      <c r="E157" s="11"/>
      <c r="F157" s="11"/>
      <c r="G157" s="11"/>
      <c r="H157" s="11"/>
      <c r="I157" s="11"/>
      <c r="J157" s="11"/>
      <c r="K157" s="11">
        <f t="shared" si="23"/>
        <v>0</v>
      </c>
    </row>
    <row r="158" spans="1:17">
      <c r="A158" s="83"/>
      <c r="B158" s="87"/>
      <c r="C158" s="86"/>
      <c r="D158" s="11"/>
      <c r="E158" s="11"/>
      <c r="F158" s="11"/>
      <c r="G158" s="11"/>
      <c r="H158" s="11"/>
      <c r="I158" s="11"/>
      <c r="J158" s="11"/>
      <c r="K158" s="11">
        <f t="shared" si="23"/>
        <v>0</v>
      </c>
    </row>
    <row r="159" spans="1:17">
      <c r="A159" s="83"/>
      <c r="C159" s="86" t="s">
        <v>113</v>
      </c>
      <c r="D159" s="11"/>
      <c r="E159" s="11"/>
      <c r="F159" s="11"/>
      <c r="G159" s="15"/>
      <c r="H159" s="15"/>
      <c r="I159" s="15"/>
      <c r="J159" s="15"/>
      <c r="K159" s="15">
        <f>SUM(D159:J159)</f>
        <v>0</v>
      </c>
    </row>
    <row r="160" spans="1:17">
      <c r="A160" s="83"/>
      <c r="C160" s="86" t="s">
        <v>108</v>
      </c>
      <c r="F160" s="15">
        <f>'Daily Time Accounting'!AB766</f>
        <v>16</v>
      </c>
      <c r="G160" s="15">
        <f>'Daily Time Accounting'!AB787</f>
        <v>3</v>
      </c>
      <c r="H160">
        <v>4</v>
      </c>
      <c r="I160" s="15">
        <f>'Daily Time Accounting'!AB827</f>
        <v>1</v>
      </c>
      <c r="J160" s="15"/>
      <c r="K160" s="11"/>
      <c r="M160" s="15">
        <f>SUM(D160:J160)</f>
        <v>24</v>
      </c>
    </row>
    <row r="161" spans="1:11">
      <c r="A161" s="83"/>
      <c r="B161" s="87"/>
      <c r="C161" s="13"/>
      <c r="D161" s="94"/>
      <c r="J161" s="94"/>
    </row>
    <row r="162" spans="1:11">
      <c r="A162" s="83"/>
      <c r="B162" s="87"/>
      <c r="C162" s="13"/>
      <c r="D162" s="94"/>
      <c r="J162" s="94"/>
    </row>
    <row r="163" spans="1:11">
      <c r="A163" s="83"/>
      <c r="B163" s="87"/>
      <c r="C163" s="86" t="s">
        <v>57</v>
      </c>
      <c r="D163" s="11">
        <f t="shared" ref="D163:J163" si="24">SUM(D166:D169)</f>
        <v>24</v>
      </c>
      <c r="E163" s="11">
        <f t="shared" si="24"/>
        <v>24</v>
      </c>
      <c r="F163" s="11">
        <f t="shared" si="24"/>
        <v>24.000000000000011</v>
      </c>
      <c r="G163" s="11">
        <f t="shared" si="24"/>
        <v>24.000000000000007</v>
      </c>
      <c r="H163" s="11">
        <f t="shared" si="24"/>
        <v>24.000000000000007</v>
      </c>
      <c r="I163" s="11">
        <f t="shared" si="24"/>
        <v>24.000000000000007</v>
      </c>
      <c r="J163" s="11">
        <f t="shared" si="24"/>
        <v>24.000000000000007</v>
      </c>
    </row>
    <row r="164" spans="1:11">
      <c r="A164" s="83"/>
      <c r="B164" s="87"/>
      <c r="C164" s="86" t="s">
        <v>110</v>
      </c>
      <c r="D164">
        <f>'Daily Time Accounting'!AB723</f>
        <v>9.0000000000000018</v>
      </c>
      <c r="E164">
        <f>'Daily Time Accounting'!AB746</f>
        <v>1.1000000000000001</v>
      </c>
      <c r="F164">
        <f>'Daily Time Accounting'!AB769</f>
        <v>17.100000000000001</v>
      </c>
      <c r="G164">
        <f>'Daily Time Accounting'!AB790</f>
        <v>24</v>
      </c>
      <c r="H164">
        <f>'Daily Time Accounting'!AB810</f>
        <v>24</v>
      </c>
      <c r="I164">
        <f>'Daily Time Accounting'!AB830</f>
        <v>24</v>
      </c>
      <c r="J164">
        <f>'Daily Time Accounting'!AB852</f>
        <v>24</v>
      </c>
      <c r="K164" s="11">
        <f>SUM(K166:K169)</f>
        <v>168.00000000000003</v>
      </c>
    </row>
    <row r="165" spans="1:11">
      <c r="A165" s="83"/>
      <c r="B165" s="87"/>
      <c r="C165" s="87" t="s">
        <v>47</v>
      </c>
      <c r="D165" s="90" t="s">
        <v>63</v>
      </c>
      <c r="E165" s="90" t="s">
        <v>64</v>
      </c>
      <c r="F165" s="90" t="s">
        <v>65</v>
      </c>
      <c r="G165" s="90" t="s">
        <v>66</v>
      </c>
      <c r="H165" s="90" t="s">
        <v>67</v>
      </c>
      <c r="I165" s="90" t="s">
        <v>68</v>
      </c>
      <c r="J165" s="90" t="s">
        <v>69</v>
      </c>
      <c r="K165" s="90" t="s">
        <v>70</v>
      </c>
    </row>
    <row r="166" spans="1:11">
      <c r="A166" s="83"/>
      <c r="B166" s="87"/>
      <c r="C166" s="86" t="s">
        <v>107</v>
      </c>
      <c r="D166" s="11">
        <f>'Daily Time Accounting'!AB724</f>
        <v>1.8000000000000003</v>
      </c>
      <c r="E166" s="11">
        <f>'Daily Time Accounting'!AB747</f>
        <v>0.22</v>
      </c>
      <c r="F166" s="11">
        <f>'Daily Time Accounting'!AB770</f>
        <v>3.4200000000000013</v>
      </c>
      <c r="G166" s="11">
        <f>'Daily Time Accounting'!AB791</f>
        <v>4.8000000000000016</v>
      </c>
      <c r="H166" s="11">
        <f>'Daily Time Accounting'!AB811</f>
        <v>4.8000000000000016</v>
      </c>
      <c r="I166" s="11">
        <f>'Daily Time Accounting'!AB831</f>
        <v>4.8000000000000016</v>
      </c>
      <c r="J166" s="11">
        <f>'Daily Time Accounting'!AB853</f>
        <v>4.8000000000000016</v>
      </c>
      <c r="K166" s="11">
        <f t="shared" ref="K166:K171" si="25">SUM(D166:J166)</f>
        <v>24.640000000000004</v>
      </c>
    </row>
    <row r="167" spans="1:11">
      <c r="A167" s="83"/>
      <c r="B167" s="87"/>
      <c r="C167" s="86" t="s">
        <v>105</v>
      </c>
      <c r="D167" s="11">
        <f>'Daily Time Accounting'!AB725</f>
        <v>3.4000000000000004</v>
      </c>
      <c r="E167" s="11">
        <f>'Daily Time Accounting'!AB748</f>
        <v>9.5</v>
      </c>
      <c r="F167" s="11">
        <f>'Daily Time Accounting'!AB771</f>
        <v>1.8</v>
      </c>
      <c r="G167" s="11"/>
      <c r="H167" s="11"/>
      <c r="I167" s="11"/>
      <c r="J167" s="11"/>
      <c r="K167" s="11">
        <f t="shared" si="25"/>
        <v>14.700000000000001</v>
      </c>
    </row>
    <row r="168" spans="1:11">
      <c r="A168" s="83"/>
      <c r="B168" s="87"/>
      <c r="C168" s="86" t="s">
        <v>74</v>
      </c>
      <c r="D168" s="11">
        <f>'Daily Time Accounting'!AB726</f>
        <v>15.299999999999999</v>
      </c>
      <c r="E168" s="11">
        <f>'Daily Time Accounting'!AB749</f>
        <v>14.28</v>
      </c>
      <c r="F168" s="11">
        <f>'Daily Time Accounting'!AB772</f>
        <v>18.480000000000008</v>
      </c>
      <c r="G168" s="11">
        <f>'Daily Time Accounting'!AB793</f>
        <v>19.200000000000006</v>
      </c>
      <c r="H168" s="11">
        <f>'Daily Time Accounting'!AB813</f>
        <v>19.200000000000006</v>
      </c>
      <c r="I168" s="11">
        <f>'Daily Time Accounting'!AB833</f>
        <v>19.200000000000006</v>
      </c>
      <c r="J168" s="11">
        <f>'Daily Time Accounting'!AB855</f>
        <v>19.200000000000006</v>
      </c>
      <c r="K168" s="11">
        <f t="shared" si="25"/>
        <v>124.86000000000001</v>
      </c>
    </row>
    <row r="169" spans="1:11">
      <c r="A169" s="83"/>
      <c r="B169" s="87"/>
      <c r="C169" s="86" t="s">
        <v>73</v>
      </c>
      <c r="D169" s="11">
        <f>'Daily Time Accounting'!AB727</f>
        <v>3.5</v>
      </c>
      <c r="E169" s="11"/>
      <c r="F169" s="11">
        <f>'Daily Time Accounting'!AB773</f>
        <v>0.3</v>
      </c>
      <c r="G169" s="11"/>
      <c r="H169" s="11"/>
      <c r="I169" s="11"/>
      <c r="J169" s="11"/>
      <c r="K169" s="11">
        <f t="shared" si="25"/>
        <v>3.8</v>
      </c>
    </row>
    <row r="170" spans="1:11">
      <c r="A170" s="83"/>
      <c r="B170" s="87"/>
      <c r="C170" s="86" t="s">
        <v>6</v>
      </c>
      <c r="D170">
        <v>3.5</v>
      </c>
      <c r="G170" s="11"/>
      <c r="K170" s="11">
        <f t="shared" si="25"/>
        <v>3.5</v>
      </c>
    </row>
    <row r="171" spans="1:11">
      <c r="A171" s="83"/>
      <c r="B171" s="87"/>
      <c r="C171" s="86" t="s">
        <v>280</v>
      </c>
      <c r="F171">
        <v>0.3</v>
      </c>
      <c r="K171" s="11">
        <f t="shared" si="25"/>
        <v>0.3</v>
      </c>
    </row>
    <row r="172" spans="1:11">
      <c r="A172" s="83"/>
      <c r="B172" s="87"/>
      <c r="C172" s="86"/>
    </row>
    <row r="173" spans="1:11">
      <c r="A173" s="83"/>
      <c r="B173" s="87"/>
      <c r="C173" s="86" t="s">
        <v>113</v>
      </c>
      <c r="D173" s="11"/>
      <c r="E173" s="11"/>
      <c r="F173" s="15">
        <f>'Daily Time Accounting'!AB776</f>
        <v>1</v>
      </c>
      <c r="H173" s="11"/>
      <c r="I173" s="11"/>
      <c r="J173" s="15"/>
      <c r="K173" s="15">
        <f>SUM(D173:J173)</f>
        <v>1</v>
      </c>
    </row>
    <row r="174" spans="1:11">
      <c r="A174" s="83"/>
      <c r="B174" s="87"/>
      <c r="C174" s="13"/>
      <c r="D174" s="94"/>
      <c r="J174" s="94"/>
    </row>
    <row r="175" spans="1:11" s="42" customFormat="1">
      <c r="A175" s="142"/>
      <c r="B175" s="143"/>
      <c r="C175" s="144"/>
      <c r="D175" s="145"/>
      <c r="J175" s="145"/>
    </row>
    <row r="176" spans="1:11">
      <c r="A176" s="83">
        <v>7</v>
      </c>
      <c r="B176" s="87" t="s">
        <v>0</v>
      </c>
      <c r="C176" s="89">
        <v>39798</v>
      </c>
      <c r="D176" s="94"/>
      <c r="J176" s="94"/>
    </row>
    <row r="177" spans="1:13">
      <c r="A177" s="83"/>
      <c r="B177" s="87"/>
      <c r="D177" s="11">
        <f t="shared" ref="D177:K177" si="26">SUM(D180:D183)</f>
        <v>24</v>
      </c>
      <c r="E177" s="11">
        <f t="shared" si="26"/>
        <v>24</v>
      </c>
      <c r="F177" s="11">
        <f t="shared" si="26"/>
        <v>24</v>
      </c>
      <c r="G177" s="11">
        <f t="shared" si="26"/>
        <v>24</v>
      </c>
      <c r="H177" s="11">
        <f t="shared" si="26"/>
        <v>22</v>
      </c>
      <c r="I177" s="11">
        <f t="shared" si="26"/>
        <v>0</v>
      </c>
      <c r="J177" s="11">
        <f t="shared" si="26"/>
        <v>0</v>
      </c>
      <c r="K177" s="11">
        <f t="shared" si="26"/>
        <v>118</v>
      </c>
    </row>
    <row r="178" spans="1:13">
      <c r="A178" s="83"/>
      <c r="B178" s="87"/>
      <c r="C178" s="86" t="s">
        <v>52</v>
      </c>
      <c r="D178" t="s">
        <v>82</v>
      </c>
      <c r="E178" t="s">
        <v>6</v>
      </c>
      <c r="F178" t="s">
        <v>75</v>
      </c>
      <c r="G178" t="s">
        <v>18</v>
      </c>
      <c r="H178" t="s">
        <v>18</v>
      </c>
      <c r="I178" t="s">
        <v>18</v>
      </c>
      <c r="J178" t="s">
        <v>18</v>
      </c>
    </row>
    <row r="179" spans="1:13">
      <c r="A179" s="83"/>
      <c r="B179" s="87"/>
      <c r="C179" s="86" t="s">
        <v>3</v>
      </c>
      <c r="D179" s="90" t="s">
        <v>63</v>
      </c>
      <c r="E179" s="90" t="s">
        <v>64</v>
      </c>
      <c r="F179" s="90" t="s">
        <v>65</v>
      </c>
      <c r="G179" s="90" t="s">
        <v>66</v>
      </c>
      <c r="H179" s="90" t="s">
        <v>67</v>
      </c>
      <c r="I179" s="90" t="s">
        <v>68</v>
      </c>
      <c r="J179" s="90" t="s">
        <v>69</v>
      </c>
      <c r="K179" s="90" t="s">
        <v>70</v>
      </c>
      <c r="L179" s="90" t="s">
        <v>6</v>
      </c>
    </row>
    <row r="180" spans="1:13">
      <c r="A180" s="83"/>
      <c r="B180" s="87"/>
      <c r="C180" s="86" t="s">
        <v>54</v>
      </c>
      <c r="D180" s="11">
        <f>'Daily Time Accounting'!AB863</f>
        <v>24</v>
      </c>
      <c r="E180" s="11">
        <f>'Daily Time Accounting'!AB884</f>
        <v>24</v>
      </c>
      <c r="F180" s="11">
        <f>'Daily Time Accounting'!AB904</f>
        <v>24</v>
      </c>
      <c r="G180" s="11">
        <f>'Daily Time Accounting'!AB927</f>
        <v>24</v>
      </c>
      <c r="H180" s="11">
        <f>'Daily Time Accounting'!AB949</f>
        <v>20</v>
      </c>
      <c r="I180" s="11"/>
      <c r="J180" s="11"/>
      <c r="K180" s="11">
        <f>SUM(D180:J180)</f>
        <v>116</v>
      </c>
      <c r="L180">
        <f>'Daily Time Accounting'!AD949</f>
        <v>14</v>
      </c>
    </row>
    <row r="181" spans="1:13">
      <c r="A181" s="83"/>
      <c r="B181" s="87"/>
      <c r="C181" s="86" t="s">
        <v>71</v>
      </c>
      <c r="D181" s="11"/>
      <c r="E181" s="11"/>
      <c r="F181" s="11"/>
      <c r="G181" s="11"/>
      <c r="H181" s="11"/>
      <c r="I181" s="11"/>
      <c r="J181" s="11"/>
      <c r="K181" s="11">
        <f>SUM(D181:J181)</f>
        <v>0</v>
      </c>
    </row>
    <row r="182" spans="1:13">
      <c r="A182" s="83"/>
      <c r="B182" s="87"/>
      <c r="C182" s="86" t="s">
        <v>72</v>
      </c>
      <c r="D182" s="11"/>
      <c r="E182" s="11"/>
      <c r="F182" s="11"/>
      <c r="G182" s="11"/>
      <c r="H182" s="11"/>
      <c r="I182" s="11"/>
      <c r="J182" s="11"/>
      <c r="K182" s="11">
        <f>SUM(D182:J182)</f>
        <v>0</v>
      </c>
    </row>
    <row r="183" spans="1:13">
      <c r="C183" s="86" t="s">
        <v>73</v>
      </c>
      <c r="D183" s="11"/>
      <c r="E183" s="11"/>
      <c r="F183" s="11"/>
      <c r="G183" s="11"/>
      <c r="H183" s="11">
        <f>'Daily Time Accounting'!AB952</f>
        <v>2</v>
      </c>
      <c r="I183" s="11"/>
      <c r="J183" s="11"/>
      <c r="K183" s="11">
        <f>SUM(D183:J183)</f>
        <v>2</v>
      </c>
    </row>
    <row r="184" spans="1:13">
      <c r="A184" s="83"/>
      <c r="B184" s="87"/>
      <c r="C184" s="86" t="s">
        <v>286</v>
      </c>
      <c r="D184" s="11"/>
      <c r="E184" s="11"/>
      <c r="F184" s="11"/>
      <c r="G184" s="11"/>
      <c r="H184" s="11">
        <v>2</v>
      </c>
      <c r="I184" s="11"/>
      <c r="J184" s="11"/>
      <c r="K184" s="11">
        <f>SUM(D184:J184)</f>
        <v>2</v>
      </c>
    </row>
    <row r="185" spans="1:13">
      <c r="A185" s="83"/>
      <c r="B185" s="87"/>
      <c r="D185" s="94"/>
      <c r="J185" s="94"/>
    </row>
    <row r="186" spans="1:13">
      <c r="A186" s="83"/>
      <c r="B186" s="87"/>
      <c r="C186" s="86" t="s">
        <v>113</v>
      </c>
      <c r="D186" s="11"/>
      <c r="E186" s="11"/>
      <c r="F186" s="11"/>
      <c r="G186" s="15"/>
      <c r="H186" s="15"/>
      <c r="I186" s="15"/>
      <c r="J186" s="15"/>
      <c r="K186" s="15">
        <f>SUM(D186:J186)</f>
        <v>0</v>
      </c>
    </row>
    <row r="187" spans="1:13">
      <c r="A187" s="83"/>
      <c r="B187" s="87"/>
      <c r="C187" s="86" t="s">
        <v>108</v>
      </c>
      <c r="F187" s="11">
        <f>'Daily Time Accounting'!AB911</f>
        <v>10</v>
      </c>
      <c r="G187" s="15">
        <f>'Daily Time Accounting'!AB934</f>
        <v>1</v>
      </c>
      <c r="H187" s="15"/>
      <c r="I187" s="15"/>
      <c r="J187" s="15"/>
      <c r="K187" s="11"/>
      <c r="M187" s="15">
        <f>SUM(D187:J187)</f>
        <v>11</v>
      </c>
    </row>
    <row r="188" spans="1:13">
      <c r="A188" s="83"/>
      <c r="B188" s="87"/>
      <c r="C188" s="13"/>
      <c r="D188" s="94"/>
      <c r="J188" s="94"/>
    </row>
    <row r="189" spans="1:13">
      <c r="A189" s="83"/>
      <c r="B189" s="87"/>
      <c r="C189" s="13"/>
      <c r="D189" s="94"/>
      <c r="J189" s="94"/>
    </row>
    <row r="190" spans="1:13">
      <c r="A190" s="83"/>
      <c r="B190" s="87"/>
      <c r="C190" s="86" t="s">
        <v>57</v>
      </c>
      <c r="D190" s="11">
        <f t="shared" ref="D190:J190" si="27">SUM(D193:D196)</f>
        <v>24.000000000000007</v>
      </c>
      <c r="E190" s="11">
        <f t="shared" si="27"/>
        <v>24.000000000000007</v>
      </c>
      <c r="F190" s="11">
        <f t="shared" si="27"/>
        <v>24.000000000000007</v>
      </c>
      <c r="G190" s="11">
        <f t="shared" si="27"/>
        <v>24.000000000000007</v>
      </c>
      <c r="H190" s="11">
        <f t="shared" si="27"/>
        <v>22</v>
      </c>
      <c r="I190" s="11">
        <f t="shared" si="27"/>
        <v>0</v>
      </c>
      <c r="J190" s="11">
        <f t="shared" si="27"/>
        <v>0</v>
      </c>
    </row>
    <row r="191" spans="1:13">
      <c r="A191" s="83"/>
      <c r="B191" s="87"/>
      <c r="C191" s="86" t="s">
        <v>110</v>
      </c>
      <c r="D191">
        <f>'Daily Time Accounting'!AB872</f>
        <v>24</v>
      </c>
      <c r="E191">
        <f>'Daily Time Accounting'!AB893</f>
        <v>24</v>
      </c>
      <c r="F191">
        <f>'Daily Time Accounting'!AB914</f>
        <v>23.1</v>
      </c>
      <c r="G191">
        <f>'Daily Time Accounting'!AB937</f>
        <v>24</v>
      </c>
      <c r="H191">
        <f>'Daily Time Accounting'!AB960</f>
        <v>6</v>
      </c>
      <c r="K191" s="11">
        <f>SUM(K193:K196)</f>
        <v>118.00000000000004</v>
      </c>
    </row>
    <row r="192" spans="1:13">
      <c r="A192" s="83"/>
      <c r="B192" s="87"/>
      <c r="C192" s="87" t="s">
        <v>47</v>
      </c>
      <c r="D192" s="90" t="s">
        <v>63</v>
      </c>
      <c r="E192" s="90" t="s">
        <v>64</v>
      </c>
      <c r="F192" s="90" t="s">
        <v>65</v>
      </c>
      <c r="G192" s="90" t="s">
        <v>66</v>
      </c>
      <c r="H192" s="90" t="s">
        <v>67</v>
      </c>
      <c r="I192" s="90" t="s">
        <v>68</v>
      </c>
      <c r="J192" s="90" t="s">
        <v>69</v>
      </c>
      <c r="K192" s="90" t="s">
        <v>70</v>
      </c>
    </row>
    <row r="193" spans="1:21">
      <c r="A193" s="83"/>
      <c r="B193" s="87"/>
      <c r="C193" s="86" t="s">
        <v>107</v>
      </c>
      <c r="D193" s="11">
        <f>'Daily Time Accounting'!AB873</f>
        <v>4.8000000000000016</v>
      </c>
      <c r="E193" s="11">
        <f>'Daily Time Accounting'!AB894</f>
        <v>4.8000000000000016</v>
      </c>
      <c r="F193" s="11">
        <f>'Daily Time Accounting'!AB915</f>
        <v>4.6200000000000019</v>
      </c>
      <c r="G193" s="11">
        <f>'Daily Time Accounting'!AB938</f>
        <v>4.8000000000000016</v>
      </c>
      <c r="H193" s="11">
        <f>'Daily Time Accounting'!AB961</f>
        <v>1.2</v>
      </c>
      <c r="I193" s="11">
        <f>I191*0.2</f>
        <v>0</v>
      </c>
      <c r="J193" s="11">
        <f>J191*0.2</f>
        <v>0</v>
      </c>
      <c r="K193" s="11">
        <f t="shared" ref="K193:K198" si="28">SUM(D193:J193)</f>
        <v>20.220000000000006</v>
      </c>
    </row>
    <row r="194" spans="1:21">
      <c r="A194" s="83"/>
      <c r="B194" s="87"/>
      <c r="C194" s="86" t="s">
        <v>105</v>
      </c>
      <c r="D194" s="11"/>
      <c r="E194" s="11"/>
      <c r="F194" s="11"/>
      <c r="G194" s="11"/>
      <c r="H194" s="11">
        <f>'Daily Time Accounting'!AB962</f>
        <v>1.2</v>
      </c>
      <c r="I194" s="11"/>
      <c r="J194" s="11"/>
      <c r="K194" s="11">
        <f t="shared" si="28"/>
        <v>1.2</v>
      </c>
    </row>
    <row r="195" spans="1:21">
      <c r="A195" s="83"/>
      <c r="B195" s="87"/>
      <c r="C195" s="86" t="s">
        <v>74</v>
      </c>
      <c r="D195" s="11">
        <f>'Daily Time Accounting'!AB875</f>
        <v>19.200000000000006</v>
      </c>
      <c r="E195" s="11">
        <f>'Daily Time Accounting'!AB896</f>
        <v>19.200000000000006</v>
      </c>
      <c r="F195" s="11">
        <f>'Daily Time Accounting'!AB917</f>
        <v>18.480000000000008</v>
      </c>
      <c r="G195" s="11">
        <f>'Daily Time Accounting'!AB940</f>
        <v>19.200000000000006</v>
      </c>
      <c r="H195" s="11">
        <f>'Daily Time Accounting'!AB963</f>
        <v>17.600000000000001</v>
      </c>
      <c r="I195" s="11">
        <f>I191*0.8</f>
        <v>0</v>
      </c>
      <c r="J195" s="11">
        <f>J191*0.8</f>
        <v>0</v>
      </c>
      <c r="K195" s="11">
        <f t="shared" si="28"/>
        <v>93.680000000000035</v>
      </c>
    </row>
    <row r="196" spans="1:21">
      <c r="A196" s="83"/>
      <c r="B196" s="87"/>
      <c r="C196" s="86" t="s">
        <v>73</v>
      </c>
      <c r="D196" s="11"/>
      <c r="E196" s="11"/>
      <c r="F196" s="11">
        <f>'Daily Time Accounting'!AB918</f>
        <v>0.89999999999999991</v>
      </c>
      <c r="G196" s="11"/>
      <c r="H196" s="11">
        <f>'Daily Time Accounting'!AB964</f>
        <v>2</v>
      </c>
      <c r="I196" s="11"/>
      <c r="J196" s="11"/>
      <c r="K196" s="11">
        <f t="shared" si="28"/>
        <v>2.9</v>
      </c>
    </row>
    <row r="197" spans="1:21">
      <c r="A197" s="83"/>
      <c r="B197" s="87"/>
      <c r="C197" s="86" t="s">
        <v>285</v>
      </c>
      <c r="F197">
        <v>0.9</v>
      </c>
      <c r="G197" s="11"/>
      <c r="K197" s="11">
        <f t="shared" si="28"/>
        <v>0.9</v>
      </c>
    </row>
    <row r="198" spans="1:21">
      <c r="A198" s="83"/>
      <c r="B198" s="87"/>
      <c r="C198" s="86" t="s">
        <v>287</v>
      </c>
      <c r="H198" s="11">
        <v>2</v>
      </c>
      <c r="K198" s="11">
        <f t="shared" si="28"/>
        <v>2</v>
      </c>
    </row>
    <row r="199" spans="1:21">
      <c r="A199" s="83"/>
      <c r="B199" s="87"/>
      <c r="C199" s="86"/>
    </row>
    <row r="200" spans="1:21">
      <c r="A200" s="83"/>
      <c r="B200" s="87"/>
      <c r="C200" s="86" t="s">
        <v>113</v>
      </c>
      <c r="D200" s="11"/>
      <c r="E200" s="11"/>
      <c r="F200" s="15">
        <v>1</v>
      </c>
      <c r="H200" s="11"/>
      <c r="I200" s="11"/>
      <c r="J200" s="15"/>
      <c r="K200" s="15">
        <f>SUM(D200:J200)</f>
        <v>1</v>
      </c>
    </row>
    <row r="202" spans="1:21">
      <c r="A202" s="83">
        <v>8</v>
      </c>
      <c r="B202" s="87" t="s">
        <v>0</v>
      </c>
      <c r="C202" s="89">
        <v>39805</v>
      </c>
      <c r="E202" t="s">
        <v>80</v>
      </c>
    </row>
    <row r="203" spans="1:21">
      <c r="E203" s="11"/>
    </row>
    <row r="204" spans="1:21">
      <c r="A204" s="83">
        <v>9</v>
      </c>
      <c r="B204" s="87" t="s">
        <v>0</v>
      </c>
      <c r="C204" s="89">
        <v>39812</v>
      </c>
      <c r="E204" t="s">
        <v>80</v>
      </c>
    </row>
    <row r="205" spans="1:21" s="42" customFormat="1">
      <c r="B205" s="112"/>
      <c r="C205" s="112"/>
    </row>
    <row r="206" spans="1:21">
      <c r="A206" s="83">
        <v>10</v>
      </c>
      <c r="B206" s="87" t="s">
        <v>0</v>
      </c>
      <c r="C206" s="89">
        <v>39819</v>
      </c>
    </row>
    <row r="207" spans="1:21">
      <c r="D207" s="11">
        <f t="shared" ref="D207:J207" si="29">SUM(D210:D213)</f>
        <v>18</v>
      </c>
      <c r="E207" s="11">
        <f t="shared" si="29"/>
        <v>24</v>
      </c>
      <c r="F207" s="11">
        <f t="shared" si="29"/>
        <v>24</v>
      </c>
      <c r="G207" s="11">
        <f t="shared" si="29"/>
        <v>24</v>
      </c>
      <c r="H207" s="11">
        <f t="shared" si="29"/>
        <v>24</v>
      </c>
      <c r="I207" s="11">
        <f>SUM(I210:I213)</f>
        <v>24</v>
      </c>
      <c r="J207" s="11">
        <f t="shared" si="29"/>
        <v>24</v>
      </c>
      <c r="K207" s="11">
        <f>SUM(K210:K213)</f>
        <v>162.00000000000003</v>
      </c>
    </row>
    <row r="208" spans="1:21">
      <c r="C208" s="86" t="s">
        <v>52</v>
      </c>
      <c r="D208" s="90" t="s">
        <v>6</v>
      </c>
      <c r="E208" s="90" t="s">
        <v>18</v>
      </c>
      <c r="F208" s="90" t="s">
        <v>18</v>
      </c>
      <c r="G208" s="90" t="s">
        <v>18</v>
      </c>
      <c r="H208" s="90" t="s">
        <v>18</v>
      </c>
      <c r="I208" s="90" t="s">
        <v>18</v>
      </c>
      <c r="J208" s="90" t="s">
        <v>18</v>
      </c>
      <c r="P208" s="90"/>
      <c r="Q208" s="90"/>
      <c r="R208" s="90"/>
      <c r="S208" s="90"/>
      <c r="T208" s="90"/>
      <c r="U208" s="90"/>
    </row>
    <row r="209" spans="3:16">
      <c r="C209" s="86" t="s">
        <v>3</v>
      </c>
      <c r="D209" s="90" t="s">
        <v>63</v>
      </c>
      <c r="E209" s="90" t="s">
        <v>64</v>
      </c>
      <c r="F209" s="90" t="s">
        <v>65</v>
      </c>
      <c r="G209" s="90" t="s">
        <v>66</v>
      </c>
      <c r="H209" s="90" t="s">
        <v>67</v>
      </c>
      <c r="I209" s="90" t="s">
        <v>68</v>
      </c>
      <c r="J209" s="90" t="s">
        <v>69</v>
      </c>
      <c r="K209" s="90" t="s">
        <v>70</v>
      </c>
      <c r="L209" s="90" t="s">
        <v>6</v>
      </c>
      <c r="M209" s="90"/>
      <c r="N209" s="90"/>
    </row>
    <row r="210" spans="3:16">
      <c r="C210" s="86" t="s">
        <v>54</v>
      </c>
      <c r="D210" s="11">
        <f>'Daily Time Accounting'!AB1015</f>
        <v>7.4</v>
      </c>
      <c r="E210" s="11">
        <f>'Daily Time Accounting'!AB1040</f>
        <v>24</v>
      </c>
      <c r="F210" s="11">
        <f>'Daily Time Accounting'!AB1061</f>
        <v>24</v>
      </c>
      <c r="G210" s="11">
        <f>'Daily Time Accounting'!AB1085</f>
        <v>24</v>
      </c>
      <c r="H210" s="11">
        <f>'Daily Time Accounting'!AB1107</f>
        <v>24</v>
      </c>
      <c r="I210" s="11">
        <f>'Daily Time Accounting'!AB1131</f>
        <v>23.5</v>
      </c>
      <c r="J210" s="11">
        <f>'Daily Time Accounting'!AB1153</f>
        <v>24</v>
      </c>
      <c r="K210" s="11">
        <f t="shared" ref="K210:K219" si="30">SUM(D210:J210)</f>
        <v>150.9</v>
      </c>
      <c r="L210">
        <f>'Daily Time Accounting'!AD1015+'Daily Time Accounting'!AD1040</f>
        <v>13.4</v>
      </c>
    </row>
    <row r="211" spans="3:16">
      <c r="C211" s="86" t="s">
        <v>71</v>
      </c>
      <c r="D211" s="11">
        <f>'Daily Time Accounting'!AB1016</f>
        <v>1.6</v>
      </c>
      <c r="E211" s="11">
        <f>'Daily Time Accounting'!AB1041</f>
        <v>0</v>
      </c>
      <c r="F211" s="11"/>
      <c r="G211" s="11"/>
      <c r="I211" s="11">
        <f>'Daily Time Accounting'!AB1132</f>
        <v>0.2</v>
      </c>
      <c r="J211" s="11"/>
      <c r="K211" s="11">
        <f t="shared" si="30"/>
        <v>1.8</v>
      </c>
      <c r="P211" s="107"/>
    </row>
    <row r="212" spans="3:16">
      <c r="C212" s="86" t="s">
        <v>72</v>
      </c>
      <c r="D212" s="11"/>
      <c r="E212" s="11"/>
      <c r="F212" s="11"/>
      <c r="G212" s="11"/>
      <c r="I212" s="11"/>
      <c r="J212" s="11"/>
      <c r="K212" s="11">
        <f t="shared" si="30"/>
        <v>0</v>
      </c>
    </row>
    <row r="213" spans="3:16">
      <c r="C213" s="86" t="s">
        <v>73</v>
      </c>
      <c r="D213" s="11">
        <f>'Daily Time Accounting'!AB1018</f>
        <v>9</v>
      </c>
      <c r="E213" s="11"/>
      <c r="F213" s="11"/>
      <c r="G213" s="11"/>
      <c r="I213" s="11">
        <f>'Daily Time Accounting'!AB1134</f>
        <v>0.30000000000000004</v>
      </c>
      <c r="J213" s="11"/>
      <c r="K213" s="11">
        <f t="shared" si="30"/>
        <v>9.3000000000000007</v>
      </c>
    </row>
    <row r="214" spans="3:16">
      <c r="C214" s="86" t="s">
        <v>294</v>
      </c>
      <c r="D214" s="11">
        <v>2.5</v>
      </c>
      <c r="E214" s="11"/>
      <c r="F214" s="11"/>
      <c r="G214" s="11"/>
      <c r="I214" s="11"/>
      <c r="J214" s="11"/>
      <c r="K214" s="11">
        <f t="shared" si="30"/>
        <v>2.5</v>
      </c>
    </row>
    <row r="215" spans="3:16">
      <c r="C215" s="86" t="s">
        <v>293</v>
      </c>
      <c r="D215" s="11">
        <v>6.5</v>
      </c>
      <c r="E215" s="11"/>
      <c r="F215" s="11"/>
      <c r="G215" s="11"/>
      <c r="I215" s="11"/>
      <c r="J215" s="11"/>
      <c r="K215" s="11">
        <f t="shared" si="30"/>
        <v>6.5</v>
      </c>
    </row>
    <row r="216" spans="3:16">
      <c r="C216" s="86" t="s">
        <v>298</v>
      </c>
      <c r="D216" s="11"/>
      <c r="E216" s="11"/>
      <c r="F216" s="11"/>
      <c r="G216" s="11"/>
      <c r="H216" s="11"/>
      <c r="I216" s="11">
        <f>'Daily Time Accounting'!AB1135</f>
        <v>0.1</v>
      </c>
      <c r="J216" s="11"/>
      <c r="K216" s="11">
        <f t="shared" si="30"/>
        <v>0.1</v>
      </c>
    </row>
    <row r="217" spans="3:16">
      <c r="C217" s="86" t="s">
        <v>297</v>
      </c>
      <c r="D217" s="11"/>
      <c r="E217" s="11"/>
      <c r="F217" s="11"/>
      <c r="G217" s="11"/>
      <c r="H217" s="11"/>
      <c r="I217" s="11">
        <f>'Daily Time Accounting'!AB1136</f>
        <v>0.2</v>
      </c>
      <c r="J217" s="11"/>
      <c r="K217" s="11">
        <f t="shared" si="30"/>
        <v>0.2</v>
      </c>
    </row>
    <row r="218" spans="3:16">
      <c r="C218" s="86"/>
      <c r="D218" s="11"/>
      <c r="E218" s="11"/>
      <c r="H218" s="11"/>
      <c r="K218" s="11"/>
    </row>
    <row r="219" spans="3:16">
      <c r="C219" s="86" t="s">
        <v>113</v>
      </c>
      <c r="D219" s="15">
        <v>1</v>
      </c>
      <c r="E219" s="15"/>
      <c r="F219" s="15"/>
      <c r="G219" s="15"/>
      <c r="I219" s="15"/>
      <c r="J219" s="15"/>
      <c r="K219" s="15">
        <f t="shared" si="30"/>
        <v>1</v>
      </c>
    </row>
    <row r="220" spans="3:16">
      <c r="C220" s="86" t="s">
        <v>108</v>
      </c>
      <c r="D220" s="15">
        <f>'Daily Time Accounting'!AB1024</f>
        <v>1</v>
      </c>
      <c r="E220" s="15"/>
      <c r="F220" s="15">
        <f>'Daily Time Accounting'!AB1068</f>
        <v>3</v>
      </c>
      <c r="H220" s="15"/>
      <c r="I220" s="15"/>
      <c r="J220" s="15"/>
      <c r="M220" s="15">
        <f>SUM(D220:J220)</f>
        <v>4</v>
      </c>
    </row>
    <row r="221" spans="3:16">
      <c r="C221" s="86"/>
      <c r="D221" s="11"/>
      <c r="E221" s="11"/>
      <c r="F221" s="11"/>
      <c r="G221" s="11"/>
      <c r="H221" s="11"/>
      <c r="I221" s="11"/>
      <c r="J221" s="11"/>
      <c r="K221" s="11"/>
    </row>
    <row r="222" spans="3:16">
      <c r="C222" s="86" t="s">
        <v>57</v>
      </c>
      <c r="D222" s="11">
        <f>SUM(D225:D228)</f>
        <v>18</v>
      </c>
      <c r="E222" s="11">
        <f t="shared" ref="E222:J222" si="31">SUM(E225:E228)</f>
        <v>24.000000000000007</v>
      </c>
      <c r="F222" s="11">
        <f t="shared" si="31"/>
        <v>24.000000000000011</v>
      </c>
      <c r="G222" s="11">
        <f t="shared" si="31"/>
        <v>24.000000000000007</v>
      </c>
      <c r="H222" s="11">
        <f t="shared" si="31"/>
        <v>24.000000000000007</v>
      </c>
      <c r="I222" s="11">
        <f t="shared" si="31"/>
        <v>24.000000000000004</v>
      </c>
      <c r="J222" s="11">
        <f t="shared" si="31"/>
        <v>24.000000000000007</v>
      </c>
      <c r="K222" s="11">
        <f>SUM(K225:K228)</f>
        <v>162.00000000000006</v>
      </c>
    </row>
    <row r="223" spans="3:16">
      <c r="C223" s="86" t="s">
        <v>110</v>
      </c>
      <c r="D223">
        <f>'Daily Time Accounting'!AB1027</f>
        <v>0</v>
      </c>
      <c r="E223">
        <f>'Daily Time Accounting'!AB1050</f>
        <v>18.5</v>
      </c>
      <c r="F223">
        <f>'Daily Time Accounting'!AB1071</f>
        <v>23.7</v>
      </c>
      <c r="G223">
        <f>'Daily Time Accounting'!AB1095</f>
        <v>24</v>
      </c>
      <c r="H223">
        <f>'Daily Time Accounting'!AB1118</f>
        <v>24</v>
      </c>
      <c r="I223">
        <f>'Daily Time Accounting'!AB1142</f>
        <v>23.599999999999998</v>
      </c>
      <c r="J223">
        <f>'Daily Time Accounting'!AB1164</f>
        <v>24</v>
      </c>
    </row>
    <row r="224" spans="3:16">
      <c r="C224" s="87" t="s">
        <v>47</v>
      </c>
      <c r="D224" s="90" t="s">
        <v>63</v>
      </c>
      <c r="E224" s="90" t="s">
        <v>64</v>
      </c>
      <c r="F224" s="90" t="s">
        <v>65</v>
      </c>
      <c r="G224" s="90" t="s">
        <v>66</v>
      </c>
      <c r="H224" s="90" t="s">
        <v>67</v>
      </c>
      <c r="I224" s="90" t="s">
        <v>68</v>
      </c>
      <c r="J224" s="90" t="s">
        <v>69</v>
      </c>
      <c r="K224" s="90" t="s">
        <v>70</v>
      </c>
    </row>
    <row r="225" spans="1:14">
      <c r="C225" s="86" t="s">
        <v>107</v>
      </c>
      <c r="D225" s="11">
        <f>'Daily Time Accounting'!AB1028</f>
        <v>0</v>
      </c>
      <c r="E225" s="11">
        <f>'Daily Time Accounting'!AB1051</f>
        <v>3.7000000000000011</v>
      </c>
      <c r="F225" s="11">
        <f>'Daily Time Accounting'!AB1072</f>
        <v>4.740000000000002</v>
      </c>
      <c r="G225" s="11">
        <f>'Daily Time Accounting'!AB1096</f>
        <v>4.8000000000000016</v>
      </c>
      <c r="H225" s="11">
        <f>'Daily Time Accounting'!AB1119</f>
        <v>4.8000000000000016</v>
      </c>
      <c r="I225" s="11">
        <f>'Daily Time Accounting'!AB1143</f>
        <v>4.7200000000000006</v>
      </c>
      <c r="J225" s="11">
        <f>'Daily Time Accounting'!AB1165</f>
        <v>4.8000000000000016</v>
      </c>
      <c r="K225" s="11">
        <f t="shared" ref="K225:K230" si="32">SUM(D225:J225)</f>
        <v>27.560000000000006</v>
      </c>
    </row>
    <row r="226" spans="1:14">
      <c r="C226" s="86" t="s">
        <v>105</v>
      </c>
      <c r="D226" s="11">
        <f>'Daily Time Accounting'!AB1029</f>
        <v>4.5999999999999996</v>
      </c>
      <c r="E226" s="11">
        <f>'Daily Time Accounting'!AB1052</f>
        <v>1.1000000000000001</v>
      </c>
      <c r="F226" s="11">
        <f>'Daily Time Accounting'!AB1073</f>
        <v>0.3</v>
      </c>
      <c r="G226" s="11"/>
      <c r="H226" s="11"/>
      <c r="I226" s="11">
        <f>'Daily Time Accounting'!AB1144</f>
        <v>0.4</v>
      </c>
      <c r="J226" s="11"/>
      <c r="K226" s="11">
        <f t="shared" si="32"/>
        <v>6.3999999999999995</v>
      </c>
    </row>
    <row r="227" spans="1:14">
      <c r="C227" s="86" t="s">
        <v>74</v>
      </c>
      <c r="D227" s="11">
        <f>'Daily Time Accounting'!AB1030</f>
        <v>13.4</v>
      </c>
      <c r="E227" s="11">
        <f>'Daily Time Accounting'!AB1053</f>
        <v>19.200000000000006</v>
      </c>
      <c r="F227" s="11">
        <f>'Daily Time Accounting'!AB1074</f>
        <v>18.960000000000008</v>
      </c>
      <c r="G227" s="11">
        <f>'Daily Time Accounting'!AB1098</f>
        <v>19.200000000000006</v>
      </c>
      <c r="H227" s="11">
        <f>'Daily Time Accounting'!AB1121</f>
        <v>19.200000000000006</v>
      </c>
      <c r="I227" s="11">
        <f>'Daily Time Accounting'!AB1145</f>
        <v>18.880000000000003</v>
      </c>
      <c r="J227" s="11">
        <f>'Daily Time Accounting'!AB1167</f>
        <v>19.200000000000006</v>
      </c>
      <c r="K227" s="11">
        <f t="shared" si="32"/>
        <v>128.04000000000005</v>
      </c>
    </row>
    <row r="228" spans="1:14">
      <c r="C228" s="86" t="s">
        <v>73</v>
      </c>
      <c r="D228" s="11">
        <f>'Daily Time Accounting'!AD1168</f>
        <v>0</v>
      </c>
      <c r="E228" s="11"/>
      <c r="F228" s="11"/>
      <c r="G228" s="11"/>
      <c r="H228" s="11"/>
      <c r="I228" s="11"/>
      <c r="J228" s="11"/>
      <c r="K228" s="11">
        <f t="shared" si="32"/>
        <v>0</v>
      </c>
    </row>
    <row r="229" spans="1:14">
      <c r="C229" s="86"/>
      <c r="D229" s="11"/>
      <c r="E229" s="11"/>
      <c r="F229" s="11"/>
      <c r="G229" s="11"/>
      <c r="H229" s="11"/>
      <c r="I229" s="11"/>
      <c r="J229" s="11"/>
      <c r="K229" s="11">
        <f t="shared" si="32"/>
        <v>0</v>
      </c>
    </row>
    <row r="230" spans="1:14">
      <c r="C230" s="86"/>
      <c r="D230" s="11"/>
      <c r="G230" s="11"/>
      <c r="H230" s="11"/>
      <c r="K230" s="11">
        <f t="shared" si="32"/>
        <v>0</v>
      </c>
    </row>
    <row r="231" spans="1:14">
      <c r="C231" s="86" t="s">
        <v>113</v>
      </c>
      <c r="K231" s="15">
        <f>SUM(D231:J231)</f>
        <v>0</v>
      </c>
    </row>
    <row r="232" spans="1:14" s="42" customFormat="1">
      <c r="B232" s="112"/>
    </row>
    <row r="233" spans="1:14" s="42" customFormat="1">
      <c r="B233" s="112"/>
    </row>
    <row r="234" spans="1:14">
      <c r="A234" s="83">
        <v>11</v>
      </c>
      <c r="B234" s="87" t="s">
        <v>0</v>
      </c>
      <c r="C234" s="89">
        <v>39826</v>
      </c>
    </row>
    <row r="235" spans="1:14">
      <c r="D235" s="11">
        <f>SUM(D238:D241)</f>
        <v>24</v>
      </c>
      <c r="E235" s="11">
        <f t="shared" ref="E235:J235" si="33">SUM(E238:E241)</f>
        <v>24</v>
      </c>
      <c r="F235" s="11">
        <f t="shared" si="33"/>
        <v>24</v>
      </c>
      <c r="G235" s="11">
        <f>SUM(G238:G241)</f>
        <v>24</v>
      </c>
      <c r="H235" s="11">
        <f t="shared" si="33"/>
        <v>24</v>
      </c>
      <c r="I235" s="11">
        <f t="shared" si="33"/>
        <v>24</v>
      </c>
      <c r="J235" s="11">
        <f t="shared" si="33"/>
        <v>24</v>
      </c>
      <c r="K235" s="11">
        <f>SUM(K238:K241)</f>
        <v>168</v>
      </c>
    </row>
    <row r="236" spans="1:14">
      <c r="C236" s="86" t="s">
        <v>52</v>
      </c>
      <c r="D236" s="90" t="s">
        <v>115</v>
      </c>
      <c r="E236" s="90" t="s">
        <v>6</v>
      </c>
      <c r="F236" s="90" t="s">
        <v>75</v>
      </c>
      <c r="G236" s="90" t="s">
        <v>18</v>
      </c>
      <c r="H236" s="90" t="s">
        <v>18</v>
      </c>
      <c r="I236" s="90" t="s">
        <v>18</v>
      </c>
      <c r="J236" s="90" t="s">
        <v>18</v>
      </c>
    </row>
    <row r="237" spans="1:14">
      <c r="C237" s="86" t="s">
        <v>3</v>
      </c>
      <c r="D237" s="90" t="s">
        <v>63</v>
      </c>
      <c r="E237" s="90" t="s">
        <v>64</v>
      </c>
      <c r="F237" s="90" t="s">
        <v>65</v>
      </c>
      <c r="G237" s="90" t="s">
        <v>66</v>
      </c>
      <c r="H237" s="90" t="s">
        <v>67</v>
      </c>
      <c r="I237" s="90" t="s">
        <v>68</v>
      </c>
      <c r="J237" s="90" t="s">
        <v>69</v>
      </c>
      <c r="K237" s="90" t="s">
        <v>70</v>
      </c>
      <c r="L237" s="90" t="s">
        <v>6</v>
      </c>
    </row>
    <row r="238" spans="1:14">
      <c r="C238" s="86" t="s">
        <v>54</v>
      </c>
      <c r="D238" s="11">
        <f>'Daily Time Accounting'!AB1175</f>
        <v>14</v>
      </c>
      <c r="E238" s="11">
        <f>'Daily Time Accounting'!AB1198</f>
        <v>24</v>
      </c>
      <c r="F238" s="11">
        <f>'Daily Time Accounting'!AB1219</f>
        <v>24</v>
      </c>
      <c r="G238" s="11">
        <f>'Daily Time Accounting'!AB1241</f>
        <v>24</v>
      </c>
      <c r="H238" s="11">
        <f>'Daily Time Accounting'!AB1263</f>
        <v>24</v>
      </c>
      <c r="I238" s="11">
        <v>24</v>
      </c>
      <c r="J238" s="11">
        <v>24</v>
      </c>
      <c r="K238" s="11">
        <f t="shared" ref="K238:K243" si="34">SUM(D238:J238)</f>
        <v>158</v>
      </c>
      <c r="L238">
        <f>'Daily Time Accounting'!AC1175+'Daily Time Accounting'!AC1198+'Daily Time Accounting'!AC1219</f>
        <v>38</v>
      </c>
    </row>
    <row r="239" spans="1:14">
      <c r="C239" s="86" t="s">
        <v>71</v>
      </c>
      <c r="D239" s="11">
        <f>'Daily Time Accounting'!AB1176</f>
        <v>2</v>
      </c>
      <c r="E239" s="11"/>
      <c r="F239" s="11"/>
      <c r="G239" s="11"/>
      <c r="H239" s="11"/>
      <c r="I239" s="11"/>
      <c r="J239" s="11"/>
      <c r="K239" s="11">
        <f t="shared" si="34"/>
        <v>2</v>
      </c>
    </row>
    <row r="240" spans="1:14">
      <c r="C240" s="86" t="s">
        <v>72</v>
      </c>
      <c r="D240" s="11"/>
      <c r="E240" s="11"/>
      <c r="F240" s="11"/>
      <c r="G240" s="11"/>
      <c r="H240" s="11"/>
      <c r="I240" s="11"/>
      <c r="J240" s="11"/>
      <c r="K240" s="11">
        <f t="shared" si="34"/>
        <v>0</v>
      </c>
      <c r="L240" s="11"/>
      <c r="M240" s="11"/>
      <c r="N240" s="11"/>
    </row>
    <row r="241" spans="3:15">
      <c r="C241" s="86" t="s">
        <v>73</v>
      </c>
      <c r="D241" s="11">
        <f>'Daily Time Accounting'!AB1178</f>
        <v>8</v>
      </c>
      <c r="E241" s="11"/>
      <c r="F241" s="11"/>
      <c r="G241" s="11"/>
      <c r="H241" s="11"/>
      <c r="I241" s="11"/>
      <c r="J241" s="11"/>
      <c r="K241" s="11">
        <f t="shared" si="34"/>
        <v>8</v>
      </c>
      <c r="L241" s="11"/>
      <c r="M241" s="11"/>
      <c r="N241" s="11"/>
    </row>
    <row r="242" spans="3:15">
      <c r="C242" s="86" t="s">
        <v>114</v>
      </c>
      <c r="D242" s="11">
        <v>8</v>
      </c>
      <c r="E242" s="11"/>
      <c r="F242" s="11"/>
      <c r="G242" s="11"/>
      <c r="H242" s="11"/>
      <c r="I242" s="11"/>
      <c r="J242" s="11"/>
      <c r="K242" s="11">
        <f t="shared" si="34"/>
        <v>8</v>
      </c>
      <c r="L242" s="11"/>
      <c r="M242" s="11"/>
      <c r="N242" s="11"/>
    </row>
    <row r="243" spans="3:15">
      <c r="C243" s="86"/>
      <c r="D243" s="11"/>
      <c r="E243" s="11"/>
      <c r="F243" s="11"/>
      <c r="G243" s="11"/>
      <c r="H243" s="11"/>
      <c r="I243" s="11"/>
      <c r="J243" s="11"/>
      <c r="K243" s="11">
        <f t="shared" si="34"/>
        <v>0</v>
      </c>
      <c r="L243" s="11"/>
      <c r="M243" s="11"/>
      <c r="N243" s="11"/>
    </row>
    <row r="244" spans="3:15">
      <c r="C244" s="86"/>
      <c r="K244" s="11"/>
      <c r="N244" s="11"/>
    </row>
    <row r="245" spans="3:15">
      <c r="C245" s="86" t="s">
        <v>113</v>
      </c>
      <c r="D245" s="15"/>
      <c r="E245" s="15"/>
      <c r="F245" s="15"/>
      <c r="I245" s="15"/>
      <c r="J245" s="15"/>
      <c r="K245" s="15">
        <f>SUM(D245:J245)</f>
        <v>0</v>
      </c>
      <c r="L245" s="11"/>
      <c r="M245" s="11"/>
    </row>
    <row r="246" spans="3:15">
      <c r="C246" s="86" t="s">
        <v>108</v>
      </c>
      <c r="D246" s="15"/>
      <c r="E246" s="15"/>
      <c r="F246" s="15"/>
      <c r="H246" s="15">
        <f>'Daily Time Accounting'!AB1270</f>
        <v>7</v>
      </c>
      <c r="I246" s="15"/>
      <c r="J246" s="15"/>
      <c r="M246" s="15">
        <f>SUM(D246:J246)</f>
        <v>7</v>
      </c>
    </row>
    <row r="247" spans="3:15">
      <c r="C247" s="86"/>
      <c r="D247" s="11"/>
      <c r="E247" s="11"/>
      <c r="F247" s="11"/>
      <c r="G247" s="11"/>
      <c r="H247" s="11"/>
      <c r="I247" s="11"/>
      <c r="J247" s="11"/>
      <c r="K247" s="11"/>
    </row>
    <row r="248" spans="3:15">
      <c r="C248" s="86" t="s">
        <v>57</v>
      </c>
      <c r="D248" s="11">
        <f t="shared" ref="D248:J248" si="35">SUM(D251:D254)</f>
        <v>24</v>
      </c>
      <c r="E248" s="11">
        <f t="shared" si="35"/>
        <v>23.999999999999996</v>
      </c>
      <c r="F248" s="11">
        <f t="shared" si="35"/>
        <v>24.000000000000007</v>
      </c>
      <c r="G248" s="11">
        <f t="shared" si="35"/>
        <v>24.000000000000007</v>
      </c>
      <c r="H248" s="11">
        <f t="shared" si="35"/>
        <v>24.000000000000007</v>
      </c>
      <c r="I248" s="11">
        <f t="shared" si="35"/>
        <v>24.000000000000007</v>
      </c>
      <c r="J248" s="11">
        <f t="shared" si="35"/>
        <v>24.000000000000007</v>
      </c>
    </row>
    <row r="249" spans="3:15">
      <c r="C249" s="86" t="s">
        <v>110</v>
      </c>
      <c r="D249" s="11">
        <f>'Daily Time Accounting'!AB1185</f>
        <v>8.5</v>
      </c>
      <c r="E249" s="11">
        <f>'Daily Time Accounting'!AB1208</f>
        <v>0</v>
      </c>
      <c r="F249">
        <f>'Daily Time Accounting'!AB1229</f>
        <v>19</v>
      </c>
      <c r="G249">
        <f>'Daily Time Accounting'!AB1251</f>
        <v>24</v>
      </c>
      <c r="H249">
        <f>'Daily Time Accounting'!AB1273</f>
        <v>23.4</v>
      </c>
      <c r="I249">
        <f>'Daily Time Accounting'!AB1295</f>
        <v>24</v>
      </c>
      <c r="J249">
        <f>'Daily Time Accounting'!AB1317</f>
        <v>24</v>
      </c>
      <c r="K249" s="11">
        <f>SUM(K251:K254)</f>
        <v>168.00000000000003</v>
      </c>
    </row>
    <row r="250" spans="3:15">
      <c r="C250" s="87" t="s">
        <v>47</v>
      </c>
      <c r="D250" s="90" t="s">
        <v>63</v>
      </c>
      <c r="E250" s="90" t="s">
        <v>64</v>
      </c>
      <c r="F250" s="90" t="s">
        <v>65</v>
      </c>
      <c r="G250" s="90" t="s">
        <v>66</v>
      </c>
      <c r="H250" s="90" t="s">
        <v>67</v>
      </c>
      <c r="I250" s="90" t="s">
        <v>68</v>
      </c>
      <c r="J250" s="90" t="s">
        <v>69</v>
      </c>
      <c r="K250" s="90" t="s">
        <v>70</v>
      </c>
    </row>
    <row r="251" spans="3:15" ht="15">
      <c r="C251" s="86" t="s">
        <v>107</v>
      </c>
      <c r="D251" s="11">
        <f>'Daily Time Accounting'!AB1186</f>
        <v>1.7000000000000002</v>
      </c>
      <c r="E251" s="11">
        <f>'Daily Time Accounting'!AB1209</f>
        <v>0</v>
      </c>
      <c r="F251" s="11">
        <f>'Daily Time Accounting'!AB1230</f>
        <v>3.8000000000000012</v>
      </c>
      <c r="G251" s="11">
        <f>'Daily Time Accounting'!AB1252</f>
        <v>4.8000000000000016</v>
      </c>
      <c r="H251" s="11">
        <f>'Daily Time Accounting'!AB1274</f>
        <v>4.6800000000000015</v>
      </c>
      <c r="I251" s="11">
        <f>'Daily Time Accounting'!AB1296</f>
        <v>4.8000000000000016</v>
      </c>
      <c r="J251" s="11">
        <f>'Daily Time Accounting'!AB1318</f>
        <v>4.8000000000000016</v>
      </c>
      <c r="K251" s="11">
        <f t="shared" ref="K251:K256" si="36">SUM(D251:J251)</f>
        <v>24.580000000000009</v>
      </c>
      <c r="O251" s="52"/>
    </row>
    <row r="252" spans="3:15" ht="15">
      <c r="C252" s="86" t="s">
        <v>105</v>
      </c>
      <c r="D252" s="11">
        <f>'Daily Time Accounting'!AB1187</f>
        <v>3.6000000000000005</v>
      </c>
      <c r="E252" s="11">
        <f>'Daily Time Accounting'!AB1210</f>
        <v>2.8000000000000003</v>
      </c>
      <c r="F252" s="11">
        <f>'Daily Time Accounting'!AB1231</f>
        <v>0.2</v>
      </c>
      <c r="G252" s="11">
        <f>'Daily Time Accounting'!AB1253</f>
        <v>0</v>
      </c>
      <c r="H252" s="11">
        <f>'Daily Time Accounting'!AB1275</f>
        <v>0</v>
      </c>
      <c r="I252" s="11">
        <f>'Daily Time Accounting'!AB1297</f>
        <v>0</v>
      </c>
      <c r="J252" s="11">
        <f>'Daily Time Accounting'!AB1319</f>
        <v>0</v>
      </c>
      <c r="K252" s="11">
        <f t="shared" si="36"/>
        <v>6.6000000000000005</v>
      </c>
      <c r="O252" s="52"/>
    </row>
    <row r="253" spans="3:15">
      <c r="C253" s="86" t="s">
        <v>74</v>
      </c>
      <c r="D253" s="11">
        <f>'Daily Time Accounting'!AB1188</f>
        <v>9.9</v>
      </c>
      <c r="E253" s="11">
        <f>'Daily Time Accounting'!AB1211</f>
        <v>21.199999999999996</v>
      </c>
      <c r="F253" s="11">
        <f>'Daily Time Accounting'!AB1232</f>
        <v>20.000000000000007</v>
      </c>
      <c r="G253" s="11">
        <f>'Daily Time Accounting'!AB1254</f>
        <v>19.200000000000006</v>
      </c>
      <c r="H253" s="11">
        <f>'Daily Time Accounting'!AB1276</f>
        <v>18.720000000000006</v>
      </c>
      <c r="I253" s="11">
        <f>'Daily Time Accounting'!AB1298</f>
        <v>19.200000000000006</v>
      </c>
      <c r="J253" s="11">
        <f>'Daily Time Accounting'!AB1320</f>
        <v>19.200000000000006</v>
      </c>
      <c r="K253" s="11">
        <f t="shared" si="36"/>
        <v>127.42000000000002</v>
      </c>
    </row>
    <row r="254" spans="3:15">
      <c r="C254" s="86" t="s">
        <v>73</v>
      </c>
      <c r="D254" s="11">
        <f>'Daily Time Accounting'!AB1189</f>
        <v>8.8000000000000007</v>
      </c>
      <c r="E254" s="11"/>
      <c r="F254" s="11"/>
      <c r="G254" s="11"/>
      <c r="H254" s="11">
        <f>'Daily Time Accounting'!AB1277</f>
        <v>0.6</v>
      </c>
      <c r="I254" s="11"/>
      <c r="J254" s="11"/>
      <c r="K254" s="11">
        <f t="shared" si="36"/>
        <v>9.4</v>
      </c>
    </row>
    <row r="255" spans="3:15">
      <c r="C255" s="86" t="s">
        <v>306</v>
      </c>
      <c r="D255">
        <v>8.8000000000000007</v>
      </c>
      <c r="K255" s="11">
        <f t="shared" si="36"/>
        <v>8.8000000000000007</v>
      </c>
    </row>
    <row r="256" spans="3:15">
      <c r="C256" s="86" t="s">
        <v>308</v>
      </c>
      <c r="D256" s="11"/>
      <c r="E256" s="11"/>
      <c r="F256" s="11"/>
      <c r="G256" s="11"/>
      <c r="H256" s="11">
        <v>0.3</v>
      </c>
      <c r="I256" s="11"/>
      <c r="J256" s="11"/>
      <c r="K256" s="11">
        <f t="shared" si="36"/>
        <v>0.3</v>
      </c>
    </row>
    <row r="257" spans="1:15">
      <c r="C257" s="86" t="s">
        <v>307</v>
      </c>
      <c r="D257" s="11"/>
      <c r="E257" s="11"/>
      <c r="F257" s="11"/>
      <c r="H257" s="11">
        <v>0.3</v>
      </c>
      <c r="I257" s="11"/>
      <c r="J257" s="11"/>
      <c r="K257" s="11">
        <f>SUM(D257:J257)</f>
        <v>0.3</v>
      </c>
    </row>
    <row r="259" spans="1:15">
      <c r="C259" s="86" t="s">
        <v>113</v>
      </c>
      <c r="D259" s="11"/>
      <c r="E259" s="11"/>
      <c r="F259" s="11"/>
      <c r="G259" s="15"/>
      <c r="H259" s="11">
        <v>2</v>
      </c>
      <c r="I259" s="11"/>
      <c r="J259" s="15"/>
      <c r="K259" s="15">
        <f>SUM(D259:J259)</f>
        <v>2</v>
      </c>
    </row>
    <row r="260" spans="1:15" s="42" customFormat="1">
      <c r="B260" s="112"/>
    </row>
    <row r="261" spans="1:15">
      <c r="A261" s="83">
        <v>12</v>
      </c>
      <c r="B261" s="87" t="s">
        <v>0</v>
      </c>
      <c r="C261" s="89">
        <v>39833</v>
      </c>
    </row>
    <row r="262" spans="1:15">
      <c r="D262" s="11">
        <f>SUM(D265:D268)</f>
        <v>24</v>
      </c>
      <c r="E262" s="11">
        <f t="shared" ref="E262:K262" si="37">SUM(E265:E268)</f>
        <v>24</v>
      </c>
      <c r="F262" s="11">
        <f t="shared" si="37"/>
        <v>24</v>
      </c>
      <c r="G262" s="11">
        <f t="shared" si="37"/>
        <v>24</v>
      </c>
      <c r="H262" s="11">
        <f>SUM(H265:H268)</f>
        <v>24</v>
      </c>
      <c r="I262" s="11">
        <f t="shared" si="37"/>
        <v>24</v>
      </c>
      <c r="J262" s="11">
        <f t="shared" si="37"/>
        <v>24</v>
      </c>
      <c r="K262" s="11">
        <f t="shared" si="37"/>
        <v>168</v>
      </c>
    </row>
    <row r="263" spans="1:15">
      <c r="C263" s="86" t="s">
        <v>52</v>
      </c>
      <c r="D263" s="90" t="s">
        <v>18</v>
      </c>
      <c r="E263" s="90" t="s">
        <v>18</v>
      </c>
      <c r="F263" s="90" t="s">
        <v>18</v>
      </c>
      <c r="G263" s="90" t="s">
        <v>18</v>
      </c>
      <c r="H263" s="90" t="s">
        <v>18</v>
      </c>
      <c r="I263" s="90" t="s">
        <v>18</v>
      </c>
      <c r="J263" s="90" t="s">
        <v>18</v>
      </c>
      <c r="K263" s="90"/>
    </row>
    <row r="264" spans="1:15">
      <c r="C264" s="86" t="s">
        <v>3</v>
      </c>
      <c r="D264" s="90" t="s">
        <v>63</v>
      </c>
      <c r="E264" s="90" t="s">
        <v>64</v>
      </c>
      <c r="F264" s="90" t="s">
        <v>65</v>
      </c>
      <c r="G264" s="90" t="s">
        <v>66</v>
      </c>
      <c r="H264" s="90" t="s">
        <v>67</v>
      </c>
      <c r="I264" s="90" t="s">
        <v>68</v>
      </c>
      <c r="J264" s="90" t="s">
        <v>69</v>
      </c>
      <c r="K264" s="90" t="s">
        <v>70</v>
      </c>
      <c r="M264" s="90"/>
      <c r="N264" s="90"/>
    </row>
    <row r="265" spans="1:15">
      <c r="C265" s="86" t="s">
        <v>54</v>
      </c>
      <c r="D265" s="11">
        <f>'Daily Time Accounting'!AB1328</f>
        <v>24</v>
      </c>
      <c r="E265" s="11">
        <f>'Daily Time Accounting'!AB1351</f>
        <v>24</v>
      </c>
      <c r="F265" s="11">
        <v>24</v>
      </c>
      <c r="G265" s="11">
        <v>24</v>
      </c>
      <c r="H265" s="11">
        <v>24</v>
      </c>
      <c r="I265" s="11">
        <v>24</v>
      </c>
      <c r="J265" s="11">
        <f>'Daily Time Accounting'!AB1464</f>
        <v>24</v>
      </c>
      <c r="K265" s="11">
        <f>SUM(D265:J265)</f>
        <v>168</v>
      </c>
      <c r="L265" s="11"/>
      <c r="M265" s="11"/>
      <c r="N265" s="11"/>
    </row>
    <row r="266" spans="1:15">
      <c r="C266" s="86" t="s">
        <v>71</v>
      </c>
      <c r="D266" s="11"/>
      <c r="E266" s="11"/>
      <c r="F266" s="11"/>
      <c r="G266" s="11"/>
      <c r="H266" s="11"/>
      <c r="I266" s="11"/>
      <c r="J266" s="11"/>
      <c r="K266" s="11">
        <f>SUM(D266:J266)</f>
        <v>0</v>
      </c>
      <c r="L266" s="11"/>
      <c r="M266" s="11"/>
      <c r="N266" s="11"/>
    </row>
    <row r="267" spans="1:15">
      <c r="C267" s="86" t="s">
        <v>72</v>
      </c>
      <c r="D267" s="11"/>
      <c r="E267" s="11"/>
      <c r="F267" s="11"/>
      <c r="G267" s="11"/>
      <c r="H267" s="11"/>
      <c r="I267" s="11"/>
      <c r="J267" s="11"/>
      <c r="K267" s="11">
        <f>SUM(D267:J267)</f>
        <v>0</v>
      </c>
    </row>
    <row r="268" spans="1:15">
      <c r="C268" s="86" t="s">
        <v>73</v>
      </c>
      <c r="D268" s="11"/>
      <c r="E268" s="11"/>
      <c r="F268" s="11"/>
      <c r="G268" s="11"/>
      <c r="H268" s="11"/>
      <c r="I268" s="11"/>
      <c r="J268" s="11"/>
      <c r="K268" s="11">
        <f>SUM(D268:J268)</f>
        <v>0</v>
      </c>
    </row>
    <row r="269" spans="1:15">
      <c r="C269" s="86"/>
      <c r="D269" s="11"/>
      <c r="E269" s="11"/>
      <c r="F269" s="11"/>
      <c r="G269" s="11"/>
      <c r="H269" s="11"/>
      <c r="I269" s="11"/>
      <c r="J269" s="11"/>
      <c r="K269" s="11">
        <f>SUM(D269:J269)</f>
        <v>0</v>
      </c>
    </row>
    <row r="270" spans="1:15">
      <c r="C270" s="86"/>
      <c r="D270" s="11"/>
      <c r="E270" s="11"/>
      <c r="F270" s="11"/>
      <c r="G270" s="11"/>
      <c r="H270" s="11"/>
      <c r="I270" s="11"/>
      <c r="K270" s="11"/>
    </row>
    <row r="271" spans="1:15" ht="15">
      <c r="C271" s="86" t="s">
        <v>113</v>
      </c>
      <c r="D271" s="15"/>
      <c r="E271" s="15"/>
      <c r="F271" s="15"/>
      <c r="H271" s="15"/>
      <c r="I271" s="15"/>
      <c r="J271" s="15"/>
      <c r="K271" s="15">
        <f>SUM(D271:J271)</f>
        <v>0</v>
      </c>
      <c r="L271" s="11"/>
      <c r="M271" s="11"/>
      <c r="O271" s="52"/>
    </row>
    <row r="272" spans="1:15">
      <c r="C272" s="86" t="s">
        <v>108</v>
      </c>
      <c r="D272" s="15"/>
      <c r="E272" s="15"/>
      <c r="F272" s="15"/>
      <c r="H272" s="15">
        <f>'Daily Time Accounting'!AB1428</f>
        <v>1</v>
      </c>
      <c r="I272" s="15"/>
      <c r="J272" s="15">
        <f>'Daily Time Accounting'!AB1472</f>
        <v>11</v>
      </c>
      <c r="M272" s="15">
        <f>SUM(D272:J272)</f>
        <v>12</v>
      </c>
    </row>
    <row r="273" spans="1:13">
      <c r="C273" s="86"/>
      <c r="D273" s="15"/>
      <c r="E273" s="15"/>
      <c r="F273" s="15"/>
      <c r="H273" s="15"/>
      <c r="I273" s="15"/>
      <c r="J273" s="15"/>
      <c r="M273" s="15"/>
    </row>
    <row r="274" spans="1:13">
      <c r="C274" s="86" t="s">
        <v>57</v>
      </c>
      <c r="D274" s="11">
        <f t="shared" ref="D274:J274" si="38">SUM(D277:D280)</f>
        <v>24.000000000000007</v>
      </c>
      <c r="E274" s="11">
        <f t="shared" si="38"/>
        <v>24.000000000000007</v>
      </c>
      <c r="F274" s="11">
        <f t="shared" si="38"/>
        <v>24</v>
      </c>
      <c r="G274" s="11">
        <f t="shared" si="38"/>
        <v>24</v>
      </c>
      <c r="H274" s="11">
        <f t="shared" si="38"/>
        <v>24</v>
      </c>
      <c r="I274" s="11">
        <f t="shared" si="38"/>
        <v>24</v>
      </c>
      <c r="J274" s="11">
        <f t="shared" si="38"/>
        <v>24.000000000000007</v>
      </c>
      <c r="M274" s="15"/>
    </row>
    <row r="275" spans="1:13">
      <c r="C275" s="86" t="s">
        <v>110</v>
      </c>
      <c r="D275">
        <f>'Daily Time Accounting'!AB1338</f>
        <v>24</v>
      </c>
      <c r="E275">
        <f>'Daily Time Accounting'!AB1361</f>
        <v>24</v>
      </c>
      <c r="F275">
        <v>24</v>
      </c>
      <c r="G275">
        <v>24</v>
      </c>
      <c r="H275">
        <v>24</v>
      </c>
      <c r="I275">
        <v>24</v>
      </c>
      <c r="J275">
        <f>'Daily Time Accounting'!AB1475</f>
        <v>23.1</v>
      </c>
      <c r="K275" s="11">
        <f>SUM(K277:K280)</f>
        <v>168.00000000000006</v>
      </c>
    </row>
    <row r="276" spans="1:13">
      <c r="C276" s="87" t="s">
        <v>47</v>
      </c>
      <c r="D276" s="90" t="s">
        <v>63</v>
      </c>
      <c r="E276" s="90" t="s">
        <v>64</v>
      </c>
      <c r="F276" s="90" t="s">
        <v>65</v>
      </c>
      <c r="G276" s="90" t="s">
        <v>66</v>
      </c>
      <c r="H276" s="90" t="s">
        <v>67</v>
      </c>
      <c r="I276" s="90" t="s">
        <v>68</v>
      </c>
      <c r="J276" s="90" t="s">
        <v>69</v>
      </c>
      <c r="K276" s="90" t="s">
        <v>70</v>
      </c>
    </row>
    <row r="277" spans="1:13">
      <c r="C277" s="86" t="s">
        <v>107</v>
      </c>
      <c r="D277" s="11">
        <f>'Daily Time Accounting'!AB1339</f>
        <v>4.8000000000000016</v>
      </c>
      <c r="E277" s="11">
        <f>'Daily Time Accounting'!AB1362</f>
        <v>4.8000000000000016</v>
      </c>
      <c r="F277" s="11">
        <v>4.8</v>
      </c>
      <c r="G277" s="11">
        <v>4.8</v>
      </c>
      <c r="H277" s="11">
        <v>4.8</v>
      </c>
      <c r="I277" s="11">
        <v>4.8</v>
      </c>
      <c r="J277" s="11">
        <f>'Daily Time Accounting'!AB1476</f>
        <v>4.6200000000000019</v>
      </c>
      <c r="K277" s="11">
        <f t="shared" ref="K277:K283" si="39">SUM(D277:J277)</f>
        <v>33.420000000000009</v>
      </c>
    </row>
    <row r="278" spans="1:13">
      <c r="C278" s="86" t="s">
        <v>105</v>
      </c>
      <c r="D278" s="11"/>
      <c r="E278" s="11"/>
      <c r="F278" s="11"/>
      <c r="G278" s="11"/>
      <c r="H278" s="11"/>
      <c r="I278" s="11"/>
      <c r="J278" s="11"/>
      <c r="K278" s="11">
        <f t="shared" si="39"/>
        <v>0</v>
      </c>
    </row>
    <row r="279" spans="1:13">
      <c r="C279" s="86" t="s">
        <v>74</v>
      </c>
      <c r="D279" s="11">
        <f>'Daily Time Accounting'!AB1341</f>
        <v>19.200000000000006</v>
      </c>
      <c r="E279" s="11">
        <f>'Daily Time Accounting'!AB1364</f>
        <v>19.200000000000006</v>
      </c>
      <c r="F279" s="11">
        <v>19.2</v>
      </c>
      <c r="G279" s="11">
        <v>19.2</v>
      </c>
      <c r="H279" s="11">
        <v>19.2</v>
      </c>
      <c r="I279" s="11">
        <v>19.2</v>
      </c>
      <c r="J279" s="11">
        <f>'Daily Time Accounting'!AB1478</f>
        <v>18.480000000000008</v>
      </c>
      <c r="K279" s="11">
        <f t="shared" si="39"/>
        <v>133.68000000000004</v>
      </c>
    </row>
    <row r="280" spans="1:13">
      <c r="C280" s="86" t="s">
        <v>73</v>
      </c>
      <c r="D280" s="11"/>
      <c r="E280" s="11"/>
      <c r="F280" s="11"/>
      <c r="G280" s="11"/>
      <c r="H280" s="11"/>
      <c r="I280" s="11"/>
      <c r="J280" s="11">
        <v>0.9</v>
      </c>
      <c r="K280" s="11">
        <f t="shared" si="39"/>
        <v>0.9</v>
      </c>
    </row>
    <row r="281" spans="1:13">
      <c r="C281" s="86" t="s">
        <v>314</v>
      </c>
      <c r="D281" s="11"/>
      <c r="F281" s="11"/>
      <c r="H281" s="11"/>
      <c r="J281" s="11">
        <v>0.9</v>
      </c>
      <c r="K281" s="11">
        <f>SUM(D281:J281)</f>
        <v>0.9</v>
      </c>
    </row>
    <row r="282" spans="1:13">
      <c r="C282" s="86"/>
      <c r="E282" s="11"/>
      <c r="F282" s="11"/>
      <c r="G282" s="11"/>
      <c r="H282" s="11"/>
      <c r="I282" s="11"/>
      <c r="J282" s="11"/>
      <c r="K282" s="11">
        <f t="shared" si="39"/>
        <v>0</v>
      </c>
    </row>
    <row r="283" spans="1:13">
      <c r="C283" s="86"/>
      <c r="K283" s="11">
        <f t="shared" si="39"/>
        <v>0</v>
      </c>
    </row>
    <row r="285" spans="1:13">
      <c r="C285" s="86" t="s">
        <v>113</v>
      </c>
      <c r="D285" s="15"/>
      <c r="E285" s="15"/>
      <c r="F285" s="15"/>
      <c r="G285" s="15"/>
      <c r="H285" s="15"/>
      <c r="I285" s="15"/>
      <c r="J285" s="15">
        <f>'Daily Time Accounting'!AB1481</f>
        <v>1</v>
      </c>
      <c r="K285" s="15">
        <f>SUM(D285:J285)</f>
        <v>1</v>
      </c>
    </row>
    <row r="287" spans="1:13" s="111" customFormat="1">
      <c r="B287" s="146"/>
    </row>
    <row r="288" spans="1:13">
      <c r="A288" s="83">
        <v>13</v>
      </c>
      <c r="B288" s="87" t="s">
        <v>0</v>
      </c>
      <c r="C288" s="89">
        <v>39840</v>
      </c>
    </row>
    <row r="289" spans="3:16">
      <c r="D289" s="11">
        <f>SUM(D292:D295)</f>
        <v>0</v>
      </c>
      <c r="E289" s="11">
        <f t="shared" ref="E289:K289" si="40">SUM(E292:E295)</f>
        <v>0</v>
      </c>
      <c r="F289" s="11">
        <f t="shared" si="40"/>
        <v>0</v>
      </c>
      <c r="G289" s="11">
        <f t="shared" si="40"/>
        <v>0</v>
      </c>
      <c r="H289" s="11">
        <f t="shared" si="40"/>
        <v>0</v>
      </c>
      <c r="I289" s="11">
        <f t="shared" si="40"/>
        <v>0</v>
      </c>
      <c r="J289" s="11">
        <f t="shared" si="40"/>
        <v>0</v>
      </c>
      <c r="K289" s="11">
        <f t="shared" si="40"/>
        <v>0</v>
      </c>
    </row>
    <row r="290" spans="3:16">
      <c r="C290" s="86" t="s">
        <v>52</v>
      </c>
      <c r="D290" s="109" t="s">
        <v>115</v>
      </c>
      <c r="E290" s="109" t="s">
        <v>6</v>
      </c>
      <c r="F290" s="109" t="s">
        <v>75</v>
      </c>
      <c r="G290" s="90" t="s">
        <v>18</v>
      </c>
      <c r="H290" s="90" t="s">
        <v>18</v>
      </c>
      <c r="I290" s="90" t="s">
        <v>18</v>
      </c>
      <c r="J290" s="90" t="s">
        <v>18</v>
      </c>
    </row>
    <row r="291" spans="3:16">
      <c r="C291" s="86" t="s">
        <v>3</v>
      </c>
      <c r="D291" s="90" t="s">
        <v>63</v>
      </c>
      <c r="E291" s="90" t="s">
        <v>64</v>
      </c>
      <c r="F291" s="90" t="s">
        <v>65</v>
      </c>
      <c r="G291" s="90" t="s">
        <v>66</v>
      </c>
      <c r="H291" s="90" t="s">
        <v>67</v>
      </c>
      <c r="I291" s="90" t="s">
        <v>68</v>
      </c>
      <c r="J291" s="90" t="s">
        <v>69</v>
      </c>
      <c r="K291" s="90" t="s">
        <v>70</v>
      </c>
      <c r="L291" s="90" t="s">
        <v>6</v>
      </c>
      <c r="M291" s="90"/>
      <c r="N291" s="90"/>
    </row>
    <row r="292" spans="3:16">
      <c r="C292" s="86" t="s">
        <v>54</v>
      </c>
      <c r="D292" s="11"/>
      <c r="E292" s="11"/>
      <c r="F292" s="11"/>
      <c r="G292" s="11"/>
      <c r="H292" s="11"/>
      <c r="I292" s="11"/>
      <c r="J292" s="11"/>
      <c r="K292" s="11">
        <f t="shared" ref="K292:K299" si="41">SUM(D292:J292)</f>
        <v>0</v>
      </c>
      <c r="L292" s="11"/>
      <c r="M292" s="11"/>
      <c r="N292" s="11"/>
    </row>
    <row r="293" spans="3:16">
      <c r="C293" s="86" t="s">
        <v>71</v>
      </c>
      <c r="E293" s="11"/>
      <c r="F293" s="11"/>
      <c r="G293" s="11"/>
      <c r="H293" s="11"/>
      <c r="I293" s="11"/>
      <c r="J293" s="11"/>
      <c r="K293" s="11">
        <f t="shared" si="41"/>
        <v>0</v>
      </c>
      <c r="L293" s="11"/>
      <c r="M293" s="11"/>
      <c r="N293" s="11"/>
    </row>
    <row r="294" spans="3:16">
      <c r="C294" s="86" t="s">
        <v>72</v>
      </c>
      <c r="D294" s="11"/>
      <c r="E294" s="11"/>
      <c r="F294" s="11"/>
      <c r="G294" s="11"/>
      <c r="H294" s="11"/>
      <c r="I294" s="11"/>
      <c r="J294" s="11"/>
      <c r="K294" s="11">
        <f t="shared" si="41"/>
        <v>0</v>
      </c>
      <c r="L294" s="11"/>
      <c r="M294" s="11"/>
      <c r="N294" s="11"/>
    </row>
    <row r="295" spans="3:16">
      <c r="C295" s="86" t="s">
        <v>73</v>
      </c>
      <c r="D295" s="11"/>
      <c r="E295" s="11"/>
      <c r="F295" s="11"/>
      <c r="G295" s="11"/>
      <c r="H295" s="11"/>
      <c r="I295" s="11"/>
      <c r="J295" s="11"/>
      <c r="K295" s="11">
        <f t="shared" si="41"/>
        <v>0</v>
      </c>
      <c r="L295" s="11"/>
      <c r="M295" s="11"/>
      <c r="N295" s="11"/>
      <c r="P295" s="86"/>
    </row>
    <row r="296" spans="3:16">
      <c r="C296" s="86" t="s">
        <v>7</v>
      </c>
      <c r="D296" s="11"/>
      <c r="E296" s="11"/>
      <c r="F296" s="11"/>
      <c r="G296" s="11"/>
      <c r="H296" s="11"/>
      <c r="I296" s="11"/>
      <c r="J296" s="11"/>
      <c r="K296" s="11">
        <f t="shared" si="41"/>
        <v>0</v>
      </c>
      <c r="L296" s="11"/>
      <c r="M296" s="11"/>
      <c r="N296" s="11"/>
      <c r="P296" s="86"/>
    </row>
    <row r="297" spans="3:16">
      <c r="C297" s="86"/>
      <c r="D297" s="11"/>
      <c r="E297" s="11"/>
      <c r="F297" s="11"/>
      <c r="G297" s="11"/>
      <c r="H297" s="11"/>
      <c r="I297" s="11"/>
      <c r="J297" s="11"/>
      <c r="K297" s="11">
        <f t="shared" si="41"/>
        <v>0</v>
      </c>
      <c r="L297" s="11"/>
      <c r="M297" s="11"/>
      <c r="N297" s="11"/>
      <c r="P297" s="87"/>
    </row>
    <row r="298" spans="3:16">
      <c r="C298" s="86"/>
      <c r="D298" s="11"/>
      <c r="E298" s="11"/>
      <c r="F298" s="11"/>
      <c r="G298" s="11"/>
      <c r="H298" s="11"/>
      <c r="I298" s="11"/>
      <c r="J298" s="11"/>
      <c r="K298" s="11">
        <f t="shared" si="41"/>
        <v>0</v>
      </c>
      <c r="L298" s="11"/>
      <c r="M298" s="11"/>
      <c r="N298" s="11"/>
      <c r="P298" s="87"/>
    </row>
    <row r="299" spans="3:16">
      <c r="C299" s="86"/>
      <c r="D299" s="11"/>
      <c r="E299" s="11"/>
      <c r="F299" s="11"/>
      <c r="G299" s="11"/>
      <c r="H299" s="11"/>
      <c r="I299" s="11"/>
      <c r="J299" s="11"/>
      <c r="K299" s="11">
        <f t="shared" si="41"/>
        <v>0</v>
      </c>
      <c r="L299" s="11"/>
      <c r="M299" s="11"/>
      <c r="N299" s="11"/>
      <c r="P299" s="87"/>
    </row>
    <row r="300" spans="3:16">
      <c r="C300" s="86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P300" s="87"/>
    </row>
    <row r="301" spans="3:16">
      <c r="C301" s="86" t="s">
        <v>113</v>
      </c>
      <c r="D301" s="15"/>
      <c r="E301" s="15"/>
      <c r="F301" s="15"/>
      <c r="H301" s="15"/>
      <c r="I301" s="15"/>
      <c r="J301" s="15"/>
      <c r="K301" s="15">
        <f>SUM(D301:J301)</f>
        <v>0</v>
      </c>
      <c r="P301" s="86"/>
    </row>
    <row r="302" spans="3:16">
      <c r="C302" s="86" t="s">
        <v>108</v>
      </c>
      <c r="D302" s="15"/>
      <c r="E302" s="15"/>
      <c r="F302" s="15"/>
      <c r="H302" s="15"/>
      <c r="I302" s="15"/>
      <c r="J302" s="15"/>
      <c r="M302" s="15">
        <f>SUM(D302:J302)</f>
        <v>0</v>
      </c>
    </row>
    <row r="303" spans="3:16">
      <c r="C303" s="86"/>
      <c r="G303" s="11"/>
      <c r="K303" s="11"/>
      <c r="P303" s="86"/>
    </row>
    <row r="304" spans="3:16">
      <c r="C304" s="86" t="s">
        <v>57</v>
      </c>
      <c r="D304" s="11">
        <f t="shared" ref="D304:K304" si="42">SUM(D307:D310)</f>
        <v>0</v>
      </c>
      <c r="E304" s="11">
        <f t="shared" si="42"/>
        <v>0</v>
      </c>
      <c r="F304" s="11">
        <f t="shared" si="42"/>
        <v>0</v>
      </c>
      <c r="G304" s="11">
        <f t="shared" si="42"/>
        <v>0</v>
      </c>
      <c r="H304" s="11">
        <f t="shared" si="42"/>
        <v>0</v>
      </c>
      <c r="I304" s="11">
        <f t="shared" si="42"/>
        <v>0</v>
      </c>
      <c r="J304" s="11">
        <f t="shared" si="42"/>
        <v>0</v>
      </c>
      <c r="K304" s="11">
        <f t="shared" si="42"/>
        <v>0</v>
      </c>
      <c r="P304" s="86"/>
    </row>
    <row r="305" spans="1:16">
      <c r="C305" s="86" t="s">
        <v>110</v>
      </c>
      <c r="D305" s="11"/>
      <c r="E305" s="11"/>
      <c r="P305" s="86"/>
    </row>
    <row r="306" spans="1:16">
      <c r="C306" s="87" t="s">
        <v>47</v>
      </c>
      <c r="D306" s="90" t="s">
        <v>63</v>
      </c>
      <c r="E306" s="90" t="s">
        <v>64</v>
      </c>
      <c r="F306" s="90" t="s">
        <v>65</v>
      </c>
      <c r="G306" s="90" t="s">
        <v>66</v>
      </c>
      <c r="H306" s="90" t="s">
        <v>67</v>
      </c>
      <c r="I306" s="90" t="s">
        <v>68</v>
      </c>
      <c r="J306" s="90" t="s">
        <v>69</v>
      </c>
      <c r="K306" s="90" t="s">
        <v>70</v>
      </c>
      <c r="P306" s="86"/>
    </row>
    <row r="307" spans="1:16">
      <c r="C307" s="86" t="s">
        <v>107</v>
      </c>
      <c r="D307" s="11">
        <f>D305*0.2</f>
        <v>0</v>
      </c>
      <c r="E307" s="11">
        <f t="shared" ref="E307:J307" si="43">E305*0.2</f>
        <v>0</v>
      </c>
      <c r="F307" s="11">
        <f t="shared" si="43"/>
        <v>0</v>
      </c>
      <c r="G307" s="11">
        <f t="shared" si="43"/>
        <v>0</v>
      </c>
      <c r="H307" s="11">
        <f t="shared" si="43"/>
        <v>0</v>
      </c>
      <c r="I307" s="11">
        <f t="shared" si="43"/>
        <v>0</v>
      </c>
      <c r="J307" s="11">
        <f t="shared" si="43"/>
        <v>0</v>
      </c>
      <c r="K307" s="11">
        <f t="shared" ref="K307:K313" si="44">SUM(D307:J307)</f>
        <v>0</v>
      </c>
      <c r="P307" s="86"/>
    </row>
    <row r="308" spans="1:16">
      <c r="C308" s="86" t="s">
        <v>105</v>
      </c>
      <c r="D308" s="11"/>
      <c r="E308" s="11"/>
      <c r="F308" s="11"/>
      <c r="G308" s="11"/>
      <c r="H308" s="11"/>
      <c r="I308" s="11"/>
      <c r="J308" s="11"/>
      <c r="K308" s="11">
        <f t="shared" si="44"/>
        <v>0</v>
      </c>
    </row>
    <row r="309" spans="1:16">
      <c r="C309" s="86" t="s">
        <v>74</v>
      </c>
      <c r="D309" s="11">
        <f t="shared" ref="D309:J309" si="45">D305*0.8</f>
        <v>0</v>
      </c>
      <c r="E309" s="11">
        <f t="shared" si="45"/>
        <v>0</v>
      </c>
      <c r="F309" s="11">
        <f t="shared" si="45"/>
        <v>0</v>
      </c>
      <c r="G309" s="11">
        <f t="shared" si="45"/>
        <v>0</v>
      </c>
      <c r="H309" s="11">
        <f t="shared" si="45"/>
        <v>0</v>
      </c>
      <c r="I309" s="11">
        <f t="shared" si="45"/>
        <v>0</v>
      </c>
      <c r="J309" s="11">
        <f t="shared" si="45"/>
        <v>0</v>
      </c>
      <c r="K309" s="11">
        <f t="shared" si="44"/>
        <v>0</v>
      </c>
      <c r="P309" s="86"/>
    </row>
    <row r="310" spans="1:16">
      <c r="C310" s="86" t="s">
        <v>73</v>
      </c>
      <c r="D310" s="11"/>
      <c r="E310" s="11"/>
      <c r="F310" s="11"/>
      <c r="G310" s="11"/>
      <c r="H310" s="11"/>
      <c r="I310" s="11"/>
      <c r="J310" s="11"/>
      <c r="K310" s="11">
        <f t="shared" si="44"/>
        <v>0</v>
      </c>
    </row>
    <row r="311" spans="1:16">
      <c r="C311" s="86"/>
      <c r="K311" s="11">
        <f t="shared" si="44"/>
        <v>0</v>
      </c>
    </row>
    <row r="312" spans="1:16">
      <c r="C312" s="86"/>
      <c r="F312" s="11"/>
      <c r="G312" s="11"/>
      <c r="K312" s="11">
        <f t="shared" si="44"/>
        <v>0</v>
      </c>
    </row>
    <row r="313" spans="1:16">
      <c r="C313" s="86"/>
      <c r="F313" s="11"/>
      <c r="G313" s="11"/>
      <c r="J313" s="11"/>
      <c r="K313" s="11">
        <f t="shared" si="44"/>
        <v>0</v>
      </c>
    </row>
    <row r="315" spans="1:16">
      <c r="C315" s="86" t="s">
        <v>113</v>
      </c>
      <c r="F315" s="11"/>
      <c r="G315" s="11"/>
      <c r="K315" s="15">
        <f>SUM(D315:J315)</f>
        <v>0</v>
      </c>
    </row>
    <row r="316" spans="1:16" s="42" customFormat="1">
      <c r="B316" s="112"/>
      <c r="C316" s="112"/>
      <c r="D316" s="113"/>
      <c r="E316" s="113"/>
      <c r="F316" s="113"/>
      <c r="G316" s="113"/>
      <c r="H316" s="113"/>
      <c r="I316" s="113"/>
      <c r="J316" s="113"/>
      <c r="K316" s="113"/>
    </row>
    <row r="317" spans="1:16">
      <c r="A317" s="83">
        <v>14</v>
      </c>
      <c r="B317" s="87" t="s">
        <v>0</v>
      </c>
      <c r="C317" s="89">
        <v>39847</v>
      </c>
    </row>
    <row r="318" spans="1:16">
      <c r="D318" s="11">
        <f>SUM(D321:D324)</f>
        <v>0</v>
      </c>
      <c r="E318" s="11">
        <f t="shared" ref="E318:J318" si="46">SUM(E321:E324)</f>
        <v>0</v>
      </c>
      <c r="F318" s="11">
        <f t="shared" si="46"/>
        <v>0</v>
      </c>
      <c r="G318" s="11">
        <f t="shared" si="46"/>
        <v>0</v>
      </c>
      <c r="H318" s="11">
        <f t="shared" si="46"/>
        <v>0</v>
      </c>
      <c r="I318" s="11">
        <f>SUM(I321:I324)</f>
        <v>0</v>
      </c>
      <c r="J318" s="11">
        <f t="shared" si="46"/>
        <v>0</v>
      </c>
      <c r="K318" s="11">
        <f>SUM(K321:K324)</f>
        <v>0</v>
      </c>
    </row>
    <row r="319" spans="1:16">
      <c r="C319" s="86" t="s">
        <v>52</v>
      </c>
      <c r="D319" s="90" t="s">
        <v>18</v>
      </c>
      <c r="E319" s="90" t="s">
        <v>18</v>
      </c>
      <c r="F319" s="90" t="s">
        <v>18</v>
      </c>
      <c r="G319" s="90" t="s">
        <v>18</v>
      </c>
      <c r="H319" s="90" t="s">
        <v>18</v>
      </c>
      <c r="I319" s="90" t="s">
        <v>18</v>
      </c>
      <c r="J319" s="90" t="s">
        <v>18</v>
      </c>
    </row>
    <row r="320" spans="1:16">
      <c r="C320" s="86" t="s">
        <v>3</v>
      </c>
      <c r="D320" s="90" t="s">
        <v>63</v>
      </c>
      <c r="E320" s="90" t="s">
        <v>64</v>
      </c>
      <c r="F320" s="90" t="s">
        <v>65</v>
      </c>
      <c r="G320" s="90" t="s">
        <v>66</v>
      </c>
      <c r="H320" s="90" t="s">
        <v>67</v>
      </c>
      <c r="I320" s="90" t="s">
        <v>68</v>
      </c>
      <c r="J320" s="90" t="s">
        <v>69</v>
      </c>
      <c r="K320" s="90" t="s">
        <v>70</v>
      </c>
      <c r="L320" s="90"/>
      <c r="M320" s="90"/>
      <c r="N320" s="90"/>
    </row>
    <row r="321" spans="3:14">
      <c r="C321" s="86" t="s">
        <v>54</v>
      </c>
      <c r="D321" s="11"/>
      <c r="E321" s="11"/>
      <c r="F321" s="11"/>
      <c r="G321" s="11"/>
      <c r="H321" s="11"/>
      <c r="I321" s="11"/>
      <c r="J321" s="11"/>
      <c r="K321" s="11">
        <f t="shared" ref="K321:K327" si="47">SUM(D321:J321)</f>
        <v>0</v>
      </c>
      <c r="L321" s="11"/>
      <c r="M321" s="11"/>
      <c r="N321" s="11"/>
    </row>
    <row r="322" spans="3:14">
      <c r="C322" s="86" t="s">
        <v>71</v>
      </c>
      <c r="K322" s="11">
        <f t="shared" si="47"/>
        <v>0</v>
      </c>
      <c r="L322" s="11"/>
      <c r="M322" s="11"/>
      <c r="N322" s="11"/>
    </row>
    <row r="323" spans="3:14">
      <c r="C323" s="86" t="s">
        <v>72</v>
      </c>
      <c r="D323" s="11"/>
      <c r="E323" s="11"/>
      <c r="F323" s="11"/>
      <c r="G323" s="11"/>
      <c r="H323" s="11"/>
      <c r="I323" s="11"/>
      <c r="J323" s="11"/>
      <c r="K323" s="11">
        <f t="shared" si="47"/>
        <v>0</v>
      </c>
      <c r="L323" s="11"/>
      <c r="M323" s="11"/>
      <c r="N323" s="11"/>
    </row>
    <row r="324" spans="3:14">
      <c r="C324" s="86" t="s">
        <v>73</v>
      </c>
      <c r="D324" s="11"/>
      <c r="E324" s="11"/>
      <c r="F324" s="11"/>
      <c r="G324" s="11"/>
      <c r="H324" s="11"/>
      <c r="I324" s="11"/>
      <c r="J324" s="11"/>
      <c r="K324" s="11">
        <f t="shared" si="47"/>
        <v>0</v>
      </c>
      <c r="L324" s="11"/>
      <c r="M324" s="11"/>
      <c r="N324" s="11"/>
    </row>
    <row r="325" spans="3:14">
      <c r="C325" s="86" t="s">
        <v>131</v>
      </c>
      <c r="D325" s="11"/>
      <c r="E325" s="11"/>
      <c r="F325" s="11"/>
      <c r="G325" s="11"/>
      <c r="H325" s="11"/>
      <c r="I325" s="11"/>
      <c r="J325" s="11"/>
      <c r="K325" s="11">
        <f t="shared" si="47"/>
        <v>0</v>
      </c>
      <c r="L325" s="11"/>
      <c r="M325" s="11"/>
      <c r="N325" s="11"/>
    </row>
    <row r="326" spans="3:14">
      <c r="C326" s="32" t="s">
        <v>134</v>
      </c>
      <c r="D326" s="11"/>
      <c r="E326" s="11"/>
      <c r="F326" s="11"/>
      <c r="G326" s="11"/>
      <c r="H326" s="11"/>
      <c r="I326" s="11"/>
      <c r="J326" s="11"/>
      <c r="K326" s="11">
        <f t="shared" si="47"/>
        <v>0</v>
      </c>
      <c r="L326" s="11"/>
      <c r="M326" s="11"/>
      <c r="N326" s="11"/>
    </row>
    <row r="327" spans="3:14">
      <c r="C327" s="32" t="s">
        <v>135</v>
      </c>
      <c r="D327" s="11"/>
      <c r="E327" s="11"/>
      <c r="F327" s="11"/>
      <c r="G327" s="11"/>
      <c r="H327" s="11"/>
      <c r="I327" s="11"/>
      <c r="J327" s="11"/>
      <c r="K327" s="11">
        <f t="shared" si="47"/>
        <v>0</v>
      </c>
      <c r="L327" s="11"/>
      <c r="M327" s="11"/>
      <c r="N327" s="11"/>
    </row>
    <row r="328" spans="3:14">
      <c r="C328" s="86"/>
      <c r="D328" s="11"/>
      <c r="E328" s="11"/>
      <c r="K328" s="11"/>
      <c r="L328" s="11"/>
      <c r="M328" s="11"/>
      <c r="N328" s="11"/>
    </row>
    <row r="329" spans="3:14">
      <c r="C329" s="86" t="s">
        <v>113</v>
      </c>
      <c r="F329" s="15"/>
      <c r="G329" s="15"/>
      <c r="K329" s="15">
        <f>SUM(D329:J329)</f>
        <v>0</v>
      </c>
      <c r="L329" s="11"/>
      <c r="M329" s="11"/>
      <c r="N329" s="11"/>
    </row>
    <row r="330" spans="3:14">
      <c r="C330" s="86" t="s">
        <v>104</v>
      </c>
      <c r="M330" s="15">
        <f>SUM(D330:J330)</f>
        <v>0</v>
      </c>
    </row>
    <row r="331" spans="3:14">
      <c r="C331" s="86"/>
      <c r="D331" s="11"/>
      <c r="E331" s="11"/>
      <c r="F331" s="11"/>
      <c r="G331" s="11"/>
      <c r="H331" s="11"/>
      <c r="I331" s="11"/>
      <c r="J331" s="11"/>
      <c r="K331" s="11"/>
    </row>
    <row r="332" spans="3:14">
      <c r="C332" s="86" t="s">
        <v>57</v>
      </c>
      <c r="D332" s="11">
        <f>SUM(D335:D338)</f>
        <v>0</v>
      </c>
      <c r="E332" s="11">
        <f>SUM(E335:E338)</f>
        <v>0</v>
      </c>
      <c r="F332" s="11">
        <f t="shared" ref="F332:K332" si="48">SUM(F335:F338)</f>
        <v>0</v>
      </c>
      <c r="G332" s="11">
        <f t="shared" si="48"/>
        <v>0</v>
      </c>
      <c r="H332" s="11">
        <f t="shared" si="48"/>
        <v>0</v>
      </c>
      <c r="I332" s="11">
        <f t="shared" si="48"/>
        <v>0</v>
      </c>
      <c r="J332" s="11">
        <f t="shared" si="48"/>
        <v>0</v>
      </c>
      <c r="K332" s="11">
        <f t="shared" si="48"/>
        <v>0</v>
      </c>
    </row>
    <row r="333" spans="3:14">
      <c r="C333" s="86" t="s">
        <v>110</v>
      </c>
    </row>
    <row r="334" spans="3:14">
      <c r="C334" s="87" t="s">
        <v>47</v>
      </c>
      <c r="D334" s="90" t="s">
        <v>63</v>
      </c>
      <c r="E334" s="90" t="s">
        <v>64</v>
      </c>
      <c r="F334" s="90" t="s">
        <v>65</v>
      </c>
      <c r="G334" s="90" t="s">
        <v>66</v>
      </c>
      <c r="H334" s="90" t="s">
        <v>67</v>
      </c>
      <c r="I334" s="90" t="s">
        <v>68</v>
      </c>
      <c r="J334" s="90" t="s">
        <v>69</v>
      </c>
      <c r="K334" s="90" t="s">
        <v>70</v>
      </c>
    </row>
    <row r="335" spans="3:14">
      <c r="C335" s="86" t="s">
        <v>107</v>
      </c>
      <c r="D335" s="11">
        <f>D333*0.2</f>
        <v>0</v>
      </c>
      <c r="E335" s="11">
        <f t="shared" ref="E335:J335" si="49">E333*0.2</f>
        <v>0</v>
      </c>
      <c r="F335" s="11">
        <f t="shared" si="49"/>
        <v>0</v>
      </c>
      <c r="G335" s="11">
        <f t="shared" si="49"/>
        <v>0</v>
      </c>
      <c r="H335" s="11">
        <f t="shared" si="49"/>
        <v>0</v>
      </c>
      <c r="I335" s="11">
        <f t="shared" si="49"/>
        <v>0</v>
      </c>
      <c r="J335" s="11">
        <f t="shared" si="49"/>
        <v>0</v>
      </c>
      <c r="K335" s="11">
        <f t="shared" ref="K335:K341" si="50">SUM(D335:J335)</f>
        <v>0</v>
      </c>
    </row>
    <row r="336" spans="3:14">
      <c r="C336" s="86" t="s">
        <v>105</v>
      </c>
      <c r="D336" s="11"/>
      <c r="E336" s="11"/>
      <c r="F336" s="11"/>
      <c r="G336" s="11"/>
      <c r="H336" s="11"/>
      <c r="I336" s="11"/>
      <c r="J336" s="11"/>
      <c r="K336" s="11">
        <f t="shared" si="50"/>
        <v>0</v>
      </c>
    </row>
    <row r="337" spans="1:14">
      <c r="C337" s="86" t="s">
        <v>74</v>
      </c>
      <c r="D337" s="11">
        <f>D333*0.8</f>
        <v>0</v>
      </c>
      <c r="E337" s="11">
        <f t="shared" ref="E337:J337" si="51">E333*0.8</f>
        <v>0</v>
      </c>
      <c r="F337" s="11">
        <f t="shared" si="51"/>
        <v>0</v>
      </c>
      <c r="G337" s="11">
        <f t="shared" si="51"/>
        <v>0</v>
      </c>
      <c r="H337" s="11">
        <f t="shared" si="51"/>
        <v>0</v>
      </c>
      <c r="I337" s="11">
        <f t="shared" si="51"/>
        <v>0</v>
      </c>
      <c r="J337" s="11">
        <f t="shared" si="51"/>
        <v>0</v>
      </c>
      <c r="K337" s="11">
        <f t="shared" si="50"/>
        <v>0</v>
      </c>
    </row>
    <row r="338" spans="1:14">
      <c r="C338" s="86" t="s">
        <v>73</v>
      </c>
      <c r="D338" s="11"/>
      <c r="E338" s="11"/>
      <c r="F338" s="11"/>
      <c r="G338" s="11"/>
      <c r="H338" s="11"/>
      <c r="I338" s="11"/>
      <c r="J338" s="11"/>
      <c r="K338" s="11">
        <f t="shared" si="50"/>
        <v>0</v>
      </c>
    </row>
    <row r="339" spans="1:14">
      <c r="C339" s="86" t="s">
        <v>132</v>
      </c>
      <c r="F339" s="11"/>
      <c r="G339" s="11"/>
      <c r="K339" s="11">
        <f t="shared" si="50"/>
        <v>0</v>
      </c>
    </row>
    <row r="340" spans="1:14">
      <c r="C340" s="86" t="s">
        <v>133</v>
      </c>
      <c r="D340" s="11"/>
      <c r="E340" s="11"/>
      <c r="F340" s="11"/>
      <c r="G340" s="11"/>
      <c r="H340" s="11"/>
      <c r="I340" s="11"/>
      <c r="J340" s="11"/>
      <c r="K340" s="11">
        <f t="shared" si="50"/>
        <v>0</v>
      </c>
    </row>
    <row r="341" spans="1:14">
      <c r="C341" s="86"/>
      <c r="D341" s="11"/>
      <c r="E341" s="11"/>
      <c r="F341" s="11"/>
      <c r="G341" s="11"/>
      <c r="H341" s="11"/>
      <c r="I341" s="11"/>
      <c r="J341" s="11"/>
      <c r="K341" s="11">
        <f t="shared" si="50"/>
        <v>0</v>
      </c>
    </row>
    <row r="342" spans="1:14">
      <c r="C342" s="86"/>
      <c r="D342" s="11"/>
      <c r="E342" s="11"/>
      <c r="F342" s="11"/>
      <c r="G342" s="11"/>
      <c r="H342" s="11"/>
      <c r="I342" s="11"/>
      <c r="J342" s="11"/>
      <c r="K342" s="11"/>
    </row>
    <row r="343" spans="1:14">
      <c r="C343" s="86" t="s">
        <v>113</v>
      </c>
      <c r="D343" s="11"/>
      <c r="F343" s="15"/>
      <c r="K343">
        <f>SUM(D343:J343)</f>
        <v>0</v>
      </c>
    </row>
    <row r="344" spans="1:14" s="42" customFormat="1">
      <c r="B344" s="112"/>
      <c r="C344" s="112"/>
      <c r="D344" s="113"/>
      <c r="E344" s="113"/>
      <c r="F344" s="113"/>
      <c r="G344" s="113"/>
      <c r="H344" s="113"/>
      <c r="I344" s="113"/>
      <c r="J344" s="113"/>
      <c r="K344" s="113"/>
    </row>
    <row r="345" spans="1:14">
      <c r="A345" s="83">
        <v>15</v>
      </c>
      <c r="B345" s="87" t="s">
        <v>0</v>
      </c>
      <c r="C345" s="89">
        <v>39854</v>
      </c>
    </row>
    <row r="346" spans="1:14">
      <c r="D346" s="11">
        <f t="shared" ref="D346:K346" si="52">SUM(D349:D352)</f>
        <v>0</v>
      </c>
      <c r="E346" s="11">
        <f t="shared" si="52"/>
        <v>0</v>
      </c>
      <c r="F346" s="11">
        <f t="shared" si="52"/>
        <v>0</v>
      </c>
      <c r="G346" s="11">
        <f t="shared" si="52"/>
        <v>0</v>
      </c>
      <c r="H346" s="11">
        <f t="shared" si="52"/>
        <v>0</v>
      </c>
      <c r="I346" s="11">
        <f t="shared" si="52"/>
        <v>0</v>
      </c>
      <c r="J346" s="11">
        <f t="shared" si="52"/>
        <v>0</v>
      </c>
      <c r="K346" s="11">
        <f t="shared" si="52"/>
        <v>0</v>
      </c>
    </row>
    <row r="347" spans="1:14">
      <c r="C347" s="86" t="s">
        <v>52</v>
      </c>
      <c r="D347" s="90" t="s">
        <v>18</v>
      </c>
      <c r="E347" s="90" t="s">
        <v>77</v>
      </c>
      <c r="F347" s="90" t="s">
        <v>75</v>
      </c>
      <c r="G347" s="90" t="s">
        <v>18</v>
      </c>
      <c r="H347" s="90" t="s">
        <v>18</v>
      </c>
      <c r="I347" s="90" t="s">
        <v>18</v>
      </c>
      <c r="J347" s="90" t="s">
        <v>18</v>
      </c>
    </row>
    <row r="348" spans="1:14">
      <c r="C348" s="86" t="s">
        <v>3</v>
      </c>
      <c r="D348" s="90" t="s">
        <v>63</v>
      </c>
      <c r="E348" s="90" t="s">
        <v>64</v>
      </c>
      <c r="F348" s="90" t="s">
        <v>65</v>
      </c>
      <c r="G348" s="90" t="s">
        <v>66</v>
      </c>
      <c r="H348" s="90" t="s">
        <v>67</v>
      </c>
      <c r="I348" s="90" t="s">
        <v>68</v>
      </c>
      <c r="J348" s="90" t="s">
        <v>69</v>
      </c>
      <c r="K348" s="90" t="s">
        <v>70</v>
      </c>
      <c r="L348" s="90" t="s">
        <v>6</v>
      </c>
    </row>
    <row r="349" spans="1:14">
      <c r="C349" s="86" t="s">
        <v>54</v>
      </c>
      <c r="D349" s="11"/>
      <c r="E349" s="11"/>
      <c r="F349" s="11"/>
      <c r="G349" s="11"/>
      <c r="H349" s="11"/>
      <c r="I349" s="11"/>
      <c r="J349" s="11"/>
      <c r="K349" s="11">
        <f t="shared" ref="K349:K354" si="53">SUM(D349:J349)</f>
        <v>0</v>
      </c>
    </row>
    <row r="350" spans="1:14">
      <c r="C350" s="86" t="s">
        <v>71</v>
      </c>
      <c r="E350" s="11"/>
      <c r="F350" s="11"/>
      <c r="G350" s="11"/>
      <c r="H350" s="11"/>
      <c r="I350" s="11"/>
      <c r="J350" s="11"/>
      <c r="K350" s="11">
        <f t="shared" si="53"/>
        <v>0</v>
      </c>
    </row>
    <row r="351" spans="1:14">
      <c r="C351" s="86" t="s">
        <v>72</v>
      </c>
      <c r="D351" s="11"/>
      <c r="E351" s="11"/>
      <c r="F351" s="11"/>
      <c r="G351" s="11"/>
      <c r="H351" s="11"/>
      <c r="I351" s="11"/>
      <c r="J351" s="11"/>
      <c r="K351" s="11">
        <f t="shared" si="53"/>
        <v>0</v>
      </c>
      <c r="L351" s="11"/>
      <c r="M351" s="11"/>
      <c r="N351" s="11"/>
    </row>
    <row r="352" spans="1:14">
      <c r="C352" s="86" t="s">
        <v>73</v>
      </c>
      <c r="D352" s="11"/>
      <c r="E352" s="11"/>
      <c r="F352" s="11"/>
      <c r="G352" s="11"/>
      <c r="H352" s="11"/>
      <c r="I352" s="11"/>
      <c r="J352" s="11"/>
      <c r="K352" s="11">
        <f t="shared" si="53"/>
        <v>0</v>
      </c>
      <c r="L352" s="11"/>
      <c r="M352" s="11"/>
      <c r="N352" s="11"/>
    </row>
    <row r="353" spans="3:14">
      <c r="C353" s="86"/>
      <c r="D353" s="11"/>
      <c r="E353" s="11"/>
      <c r="F353" s="11"/>
      <c r="G353" s="11"/>
      <c r="H353" s="11"/>
      <c r="I353" s="11"/>
      <c r="J353" s="11"/>
      <c r="K353" s="11">
        <f t="shared" si="53"/>
        <v>0</v>
      </c>
      <c r="L353" s="11"/>
      <c r="M353" s="11"/>
      <c r="N353" s="11"/>
    </row>
    <row r="354" spans="3:14">
      <c r="C354" s="86"/>
      <c r="D354" s="11"/>
      <c r="E354" s="11"/>
      <c r="F354" s="11"/>
      <c r="G354" s="11"/>
      <c r="H354" s="11"/>
      <c r="I354" s="11"/>
      <c r="J354" s="11"/>
      <c r="K354" s="11">
        <f t="shared" si="53"/>
        <v>0</v>
      </c>
      <c r="L354" s="11"/>
      <c r="M354" s="11"/>
      <c r="N354" s="11"/>
    </row>
    <row r="355" spans="3:14">
      <c r="N355" s="11"/>
    </row>
    <row r="356" spans="3:14">
      <c r="C356" s="86" t="s">
        <v>113</v>
      </c>
      <c r="E356" s="15"/>
      <c r="F356" s="15"/>
      <c r="G356" s="15"/>
      <c r="K356" s="15">
        <f>SUM(D356:J356)</f>
        <v>0</v>
      </c>
      <c r="L356" s="11"/>
      <c r="M356" s="11"/>
      <c r="N356" s="11"/>
    </row>
    <row r="357" spans="3:14">
      <c r="C357" s="86" t="s">
        <v>104</v>
      </c>
      <c r="M357" s="15">
        <f>SUM(D357:J357)</f>
        <v>0</v>
      </c>
      <c r="N357" s="11"/>
    </row>
    <row r="358" spans="3:14">
      <c r="C358" s="86"/>
      <c r="M358" s="15"/>
      <c r="N358" s="11"/>
    </row>
    <row r="359" spans="3:14">
      <c r="C359" s="86" t="s">
        <v>57</v>
      </c>
      <c r="D359" s="11">
        <f t="shared" ref="D359:K359" si="54">SUM(D362:D365)</f>
        <v>0</v>
      </c>
      <c r="E359" s="11">
        <f t="shared" si="54"/>
        <v>0</v>
      </c>
      <c r="F359" s="11">
        <f t="shared" si="54"/>
        <v>0</v>
      </c>
      <c r="G359" s="11">
        <f t="shared" si="54"/>
        <v>0</v>
      </c>
      <c r="H359" s="11">
        <f t="shared" si="54"/>
        <v>0</v>
      </c>
      <c r="I359" s="11">
        <f t="shared" si="54"/>
        <v>0</v>
      </c>
      <c r="J359" s="11">
        <f t="shared" si="54"/>
        <v>0</v>
      </c>
      <c r="K359" s="11">
        <f t="shared" si="54"/>
        <v>0</v>
      </c>
    </row>
    <row r="360" spans="3:14">
      <c r="C360" s="86" t="s">
        <v>110</v>
      </c>
      <c r="D360" s="11"/>
      <c r="E360" s="11"/>
      <c r="F360" s="11"/>
      <c r="G360" s="11"/>
      <c r="H360" s="11"/>
      <c r="I360" s="11"/>
      <c r="J360" s="11"/>
    </row>
    <row r="361" spans="3:14">
      <c r="C361" s="87" t="s">
        <v>47</v>
      </c>
      <c r="D361" s="90" t="s">
        <v>63</v>
      </c>
      <c r="E361" s="90" t="s">
        <v>64</v>
      </c>
      <c r="F361" s="90" t="s">
        <v>65</v>
      </c>
      <c r="G361" s="90" t="s">
        <v>66</v>
      </c>
      <c r="H361" s="90" t="s">
        <v>67</v>
      </c>
      <c r="I361" s="90" t="s">
        <v>68</v>
      </c>
      <c r="J361" s="90" t="s">
        <v>69</v>
      </c>
      <c r="K361" s="90" t="s">
        <v>70</v>
      </c>
    </row>
    <row r="362" spans="3:14">
      <c r="C362" s="86" t="s">
        <v>107</v>
      </c>
      <c r="D362" s="11">
        <f>D360*0.2</f>
        <v>0</v>
      </c>
      <c r="E362" s="11">
        <f t="shared" ref="E362:J362" si="55">E360*0.2</f>
        <v>0</v>
      </c>
      <c r="F362" s="11">
        <f t="shared" si="55"/>
        <v>0</v>
      </c>
      <c r="G362" s="11">
        <f t="shared" si="55"/>
        <v>0</v>
      </c>
      <c r="H362" s="11">
        <f t="shared" si="55"/>
        <v>0</v>
      </c>
      <c r="I362" s="11">
        <f t="shared" si="55"/>
        <v>0</v>
      </c>
      <c r="J362" s="11">
        <f t="shared" si="55"/>
        <v>0</v>
      </c>
      <c r="K362" s="11">
        <f t="shared" ref="K362:K368" si="56">SUM(D362:J362)</f>
        <v>0</v>
      </c>
    </row>
    <row r="363" spans="3:14">
      <c r="C363" s="86" t="s">
        <v>105</v>
      </c>
      <c r="D363" s="11"/>
      <c r="E363" s="11"/>
      <c r="F363" s="11"/>
      <c r="G363" s="11"/>
      <c r="H363" s="11"/>
      <c r="I363" s="11"/>
      <c r="J363" s="11"/>
      <c r="K363" s="11">
        <f t="shared" si="56"/>
        <v>0</v>
      </c>
    </row>
    <row r="364" spans="3:14">
      <c r="C364" s="86" t="s">
        <v>74</v>
      </c>
      <c r="D364" s="11">
        <f t="shared" ref="D364:J364" si="57">D360*0.8</f>
        <v>0</v>
      </c>
      <c r="E364" s="11">
        <f t="shared" si="57"/>
        <v>0</v>
      </c>
      <c r="F364" s="11">
        <f t="shared" si="57"/>
        <v>0</v>
      </c>
      <c r="G364" s="11">
        <f t="shared" si="57"/>
        <v>0</v>
      </c>
      <c r="H364" s="11">
        <f t="shared" si="57"/>
        <v>0</v>
      </c>
      <c r="I364" s="11">
        <f t="shared" si="57"/>
        <v>0</v>
      </c>
      <c r="J364" s="11">
        <f t="shared" si="57"/>
        <v>0</v>
      </c>
      <c r="K364" s="11">
        <f t="shared" si="56"/>
        <v>0</v>
      </c>
    </row>
    <row r="365" spans="3:14">
      <c r="C365" s="86" t="s">
        <v>73</v>
      </c>
      <c r="D365" s="11"/>
      <c r="E365" s="11"/>
      <c r="F365" s="11"/>
      <c r="G365" s="11"/>
      <c r="H365" s="11"/>
      <c r="I365" s="11"/>
      <c r="J365" s="11"/>
      <c r="K365" s="11">
        <f t="shared" si="56"/>
        <v>0</v>
      </c>
    </row>
    <row r="366" spans="3:14">
      <c r="C366" s="86" t="s">
        <v>136</v>
      </c>
      <c r="F366" s="11"/>
      <c r="G366" s="11"/>
      <c r="K366" s="11">
        <f t="shared" si="56"/>
        <v>0</v>
      </c>
    </row>
    <row r="367" spans="3:14">
      <c r="C367" s="86" t="s">
        <v>137</v>
      </c>
      <c r="D367" s="11"/>
      <c r="E367" s="11"/>
      <c r="F367" s="11"/>
      <c r="G367" s="11"/>
      <c r="H367" s="11"/>
      <c r="I367" s="11"/>
      <c r="J367" s="11"/>
      <c r="K367" s="11">
        <f t="shared" si="56"/>
        <v>0</v>
      </c>
    </row>
    <row r="368" spans="3:14">
      <c r="C368" s="86"/>
      <c r="D368" s="11"/>
      <c r="E368" s="11"/>
      <c r="F368" s="11"/>
      <c r="G368" s="11"/>
      <c r="H368" s="11"/>
      <c r="I368" s="11"/>
      <c r="J368" s="11"/>
      <c r="K368" s="11">
        <f t="shared" si="56"/>
        <v>0</v>
      </c>
    </row>
    <row r="369" spans="1:14">
      <c r="C369" s="86"/>
      <c r="D369" s="11"/>
      <c r="E369" s="11"/>
      <c r="F369" s="11"/>
      <c r="G369" s="11"/>
      <c r="H369" s="11"/>
      <c r="I369" s="11"/>
      <c r="J369" s="11"/>
      <c r="K369" s="11"/>
    </row>
    <row r="370" spans="1:14">
      <c r="C370" s="86" t="s">
        <v>113</v>
      </c>
      <c r="D370" s="11"/>
      <c r="K370">
        <f>SUM(D370:J370)</f>
        <v>0</v>
      </c>
    </row>
    <row r="371" spans="1:14" s="42" customFormat="1">
      <c r="B371" s="112"/>
      <c r="C371" s="112"/>
      <c r="D371" s="113"/>
      <c r="E371" s="113"/>
      <c r="F371" s="113"/>
      <c r="G371" s="113"/>
      <c r="H371" s="113"/>
      <c r="I371" s="113"/>
      <c r="J371" s="113"/>
      <c r="K371" s="113"/>
    </row>
    <row r="372" spans="1:14">
      <c r="A372" s="83">
        <v>16</v>
      </c>
      <c r="B372" s="87" t="s">
        <v>0</v>
      </c>
      <c r="C372" s="89">
        <v>39861</v>
      </c>
    </row>
    <row r="373" spans="1:14">
      <c r="D373" s="11">
        <f>SUM(D376:D379)</f>
        <v>0</v>
      </c>
      <c r="E373" s="11">
        <f>SUM(E376:E379)</f>
        <v>0</v>
      </c>
      <c r="F373" s="11">
        <f t="shared" ref="F373:K373" si="58">SUM(F376:F379)</f>
        <v>0</v>
      </c>
      <c r="G373" s="11">
        <f t="shared" si="58"/>
        <v>0</v>
      </c>
      <c r="H373" s="11">
        <f t="shared" si="58"/>
        <v>0</v>
      </c>
      <c r="I373" s="11">
        <f t="shared" si="58"/>
        <v>0</v>
      </c>
      <c r="J373" s="11">
        <f t="shared" si="58"/>
        <v>0</v>
      </c>
      <c r="K373" s="11">
        <f t="shared" si="58"/>
        <v>0</v>
      </c>
    </row>
    <row r="374" spans="1:14">
      <c r="C374" s="86" t="s">
        <v>52</v>
      </c>
      <c r="D374" s="90" t="s">
        <v>18</v>
      </c>
      <c r="E374" s="90" t="s">
        <v>18</v>
      </c>
      <c r="F374" s="90" t="s">
        <v>18</v>
      </c>
      <c r="G374" s="90" t="s">
        <v>18</v>
      </c>
      <c r="H374" s="90" t="s">
        <v>18</v>
      </c>
      <c r="I374" s="90" t="s">
        <v>18</v>
      </c>
      <c r="J374" s="90" t="s">
        <v>18</v>
      </c>
    </row>
    <row r="375" spans="1:14">
      <c r="C375" s="86" t="s">
        <v>3</v>
      </c>
      <c r="D375" s="90" t="s">
        <v>63</v>
      </c>
      <c r="E375" s="90" t="s">
        <v>64</v>
      </c>
      <c r="F375" s="90" t="s">
        <v>65</v>
      </c>
      <c r="G375" s="90" t="s">
        <v>66</v>
      </c>
      <c r="H375" s="90" t="s">
        <v>67</v>
      </c>
      <c r="I375" s="90" t="s">
        <v>68</v>
      </c>
      <c r="J375" s="90" t="s">
        <v>69</v>
      </c>
      <c r="K375" s="90" t="s">
        <v>70</v>
      </c>
      <c r="L375" s="90"/>
      <c r="M375" s="90"/>
      <c r="N375" s="90"/>
    </row>
    <row r="376" spans="1:14">
      <c r="C376" s="86" t="s">
        <v>54</v>
      </c>
      <c r="D376" s="11"/>
      <c r="E376" s="11"/>
      <c r="F376" s="11"/>
      <c r="G376" s="11"/>
      <c r="H376" s="11"/>
      <c r="I376" s="11"/>
      <c r="J376" s="11"/>
      <c r="K376" s="11">
        <f t="shared" ref="K376:K382" si="59">SUM(D376:J376)</f>
        <v>0</v>
      </c>
      <c r="L376" s="11"/>
      <c r="M376" s="11"/>
      <c r="N376" s="11"/>
    </row>
    <row r="377" spans="1:14">
      <c r="C377" s="86" t="s">
        <v>71</v>
      </c>
      <c r="D377" s="11"/>
      <c r="E377" s="11"/>
      <c r="F377" s="11"/>
      <c r="G377" s="11"/>
      <c r="H377" s="11"/>
      <c r="I377" s="11"/>
      <c r="J377" s="11"/>
      <c r="K377" s="11">
        <f t="shared" si="59"/>
        <v>0</v>
      </c>
    </row>
    <row r="378" spans="1:14">
      <c r="C378" s="86" t="s">
        <v>72</v>
      </c>
      <c r="D378" s="11"/>
      <c r="E378" s="11"/>
      <c r="F378" s="11"/>
      <c r="G378" s="11"/>
      <c r="H378" s="11"/>
      <c r="I378" s="11"/>
      <c r="J378" s="11"/>
      <c r="K378" s="11">
        <f t="shared" si="59"/>
        <v>0</v>
      </c>
    </row>
    <row r="379" spans="1:14">
      <c r="C379" s="86" t="s">
        <v>73</v>
      </c>
      <c r="D379" s="11"/>
      <c r="E379" s="11"/>
      <c r="F379" s="11"/>
      <c r="G379" s="11"/>
      <c r="H379" s="11"/>
      <c r="I379" s="11"/>
      <c r="J379" s="11"/>
      <c r="K379" s="11">
        <f t="shared" si="59"/>
        <v>0</v>
      </c>
    </row>
    <row r="380" spans="1:14">
      <c r="C380" s="86" t="s">
        <v>138</v>
      </c>
      <c r="D380" s="11"/>
      <c r="E380" s="11"/>
      <c r="F380" s="11"/>
      <c r="G380" s="11"/>
      <c r="H380" s="11"/>
      <c r="I380" s="11"/>
      <c r="J380" s="11"/>
      <c r="K380" s="11">
        <f t="shared" si="59"/>
        <v>0</v>
      </c>
    </row>
    <row r="381" spans="1:14">
      <c r="C381" s="86" t="s">
        <v>139</v>
      </c>
      <c r="D381" s="11"/>
      <c r="E381" s="11"/>
      <c r="F381" s="11"/>
      <c r="G381" s="11"/>
      <c r="H381" s="11"/>
      <c r="I381" s="11"/>
      <c r="J381" s="11"/>
      <c r="K381" s="11">
        <f t="shared" si="59"/>
        <v>0</v>
      </c>
    </row>
    <row r="382" spans="1:14">
      <c r="C382" s="86" t="s">
        <v>140</v>
      </c>
      <c r="D382" s="11"/>
      <c r="E382" s="11"/>
      <c r="F382" s="11"/>
      <c r="G382" s="11"/>
      <c r="H382" s="11"/>
      <c r="I382" s="11"/>
      <c r="J382" s="11"/>
      <c r="K382" s="11">
        <f t="shared" si="59"/>
        <v>0</v>
      </c>
    </row>
    <row r="383" spans="1:14">
      <c r="C383" s="86"/>
      <c r="D383" s="11"/>
      <c r="E383" s="11"/>
      <c r="F383" s="11"/>
      <c r="G383" s="11"/>
      <c r="H383" s="11"/>
      <c r="I383" s="11"/>
      <c r="J383" s="11"/>
      <c r="K383" s="11"/>
    </row>
    <row r="384" spans="1:14">
      <c r="C384" s="86" t="s">
        <v>113</v>
      </c>
      <c r="D384" s="15"/>
      <c r="F384" s="15"/>
      <c r="G384" s="15"/>
      <c r="H384" s="15"/>
      <c r="I384" s="15"/>
      <c r="K384" s="15">
        <f>SUM(D384:J384)</f>
        <v>0</v>
      </c>
      <c r="L384" s="11"/>
      <c r="M384" s="11"/>
    </row>
    <row r="385" spans="1:13">
      <c r="C385" s="86" t="s">
        <v>104</v>
      </c>
      <c r="D385" s="15"/>
      <c r="F385" s="15"/>
      <c r="G385" s="15"/>
      <c r="H385" s="15"/>
      <c r="I385" s="15"/>
      <c r="K385" s="11"/>
      <c r="M385" s="15">
        <f>SUM(D385:J385)</f>
        <v>0</v>
      </c>
    </row>
    <row r="386" spans="1:13">
      <c r="C386" s="86"/>
      <c r="D386" s="11"/>
      <c r="E386" s="11"/>
      <c r="F386" s="11"/>
      <c r="G386" s="11"/>
      <c r="H386" s="11"/>
      <c r="I386" s="11"/>
      <c r="J386" s="11"/>
      <c r="K386" s="11"/>
    </row>
    <row r="387" spans="1:13">
      <c r="C387" s="86" t="s">
        <v>57</v>
      </c>
      <c r="D387" s="11">
        <f t="shared" ref="D387:K387" si="60">SUM(D390:D393)</f>
        <v>0</v>
      </c>
      <c r="E387" s="11">
        <f t="shared" si="60"/>
        <v>0</v>
      </c>
      <c r="F387" s="11">
        <f t="shared" si="60"/>
        <v>0</v>
      </c>
      <c r="G387" s="11">
        <f t="shared" si="60"/>
        <v>0</v>
      </c>
      <c r="H387" s="11">
        <f t="shared" si="60"/>
        <v>0</v>
      </c>
      <c r="I387" s="11">
        <f t="shared" si="60"/>
        <v>0</v>
      </c>
      <c r="J387" s="11">
        <f t="shared" si="60"/>
        <v>0</v>
      </c>
      <c r="K387" s="11">
        <f t="shared" si="60"/>
        <v>0</v>
      </c>
    </row>
    <row r="388" spans="1:13">
      <c r="C388" s="86" t="s">
        <v>110</v>
      </c>
    </row>
    <row r="389" spans="1:13">
      <c r="C389" s="87" t="s">
        <v>47</v>
      </c>
      <c r="D389" s="90" t="s">
        <v>63</v>
      </c>
      <c r="E389" s="90" t="s">
        <v>64</v>
      </c>
      <c r="F389" s="90" t="s">
        <v>65</v>
      </c>
      <c r="G389" s="90" t="s">
        <v>66</v>
      </c>
      <c r="H389" s="90" t="s">
        <v>67</v>
      </c>
      <c r="I389" s="90" t="s">
        <v>68</v>
      </c>
      <c r="J389" s="90" t="s">
        <v>69</v>
      </c>
      <c r="K389" s="90" t="s">
        <v>70</v>
      </c>
    </row>
    <row r="390" spans="1:13">
      <c r="C390" s="86" t="s">
        <v>107</v>
      </c>
      <c r="D390" s="11">
        <f>D388*0.2</f>
        <v>0</v>
      </c>
      <c r="E390" s="11">
        <f t="shared" ref="E390:J390" si="61">E388*0.2</f>
        <v>0</v>
      </c>
      <c r="F390" s="11">
        <f t="shared" si="61"/>
        <v>0</v>
      </c>
      <c r="G390" s="11">
        <f t="shared" si="61"/>
        <v>0</v>
      </c>
      <c r="H390" s="11">
        <f t="shared" si="61"/>
        <v>0</v>
      </c>
      <c r="I390" s="11">
        <f t="shared" si="61"/>
        <v>0</v>
      </c>
      <c r="J390" s="11">
        <f t="shared" si="61"/>
        <v>0</v>
      </c>
      <c r="K390" s="11">
        <f>SUM(D390:J390)</f>
        <v>0</v>
      </c>
    </row>
    <row r="391" spans="1:13">
      <c r="C391" s="86" t="s">
        <v>105</v>
      </c>
      <c r="D391" s="11"/>
      <c r="E391" s="11"/>
      <c r="F391" s="11"/>
      <c r="G391" s="11"/>
      <c r="H391" s="11"/>
      <c r="I391" s="11"/>
      <c r="J391" s="11"/>
      <c r="K391" s="11">
        <f>SUM(D391:J391)</f>
        <v>0</v>
      </c>
    </row>
    <row r="392" spans="1:13">
      <c r="C392" s="86" t="s">
        <v>74</v>
      </c>
      <c r="D392" s="11">
        <f t="shared" ref="D392:J392" si="62">D388*0.8</f>
        <v>0</v>
      </c>
      <c r="E392" s="11">
        <f t="shared" si="62"/>
        <v>0</v>
      </c>
      <c r="F392" s="11">
        <f t="shared" si="62"/>
        <v>0</v>
      </c>
      <c r="G392" s="11">
        <f t="shared" si="62"/>
        <v>0</v>
      </c>
      <c r="H392" s="11">
        <f t="shared" si="62"/>
        <v>0</v>
      </c>
      <c r="I392" s="11">
        <f t="shared" si="62"/>
        <v>0</v>
      </c>
      <c r="J392" s="11">
        <f t="shared" si="62"/>
        <v>0</v>
      </c>
      <c r="K392" s="11">
        <f>SUM(D392:J392)</f>
        <v>0</v>
      </c>
    </row>
    <row r="393" spans="1:13">
      <c r="C393" s="86" t="s">
        <v>73</v>
      </c>
      <c r="D393" s="11"/>
      <c r="E393" s="11"/>
      <c r="F393" s="11"/>
      <c r="G393" s="11"/>
      <c r="H393" s="11"/>
      <c r="I393" s="11"/>
      <c r="J393" s="11"/>
      <c r="K393" s="11">
        <f>SUM(D393:J393)</f>
        <v>0</v>
      </c>
    </row>
    <row r="394" spans="1:13">
      <c r="C394" s="86"/>
      <c r="G394" s="11"/>
      <c r="H394" s="11"/>
      <c r="K394" s="11">
        <f>SUM(D394:J394)</f>
        <v>0</v>
      </c>
    </row>
    <row r="395" spans="1:13">
      <c r="C395" s="86"/>
      <c r="D395" s="11"/>
      <c r="E395" s="11"/>
      <c r="F395" s="11"/>
      <c r="G395" s="11"/>
      <c r="H395" s="11"/>
      <c r="I395" s="11"/>
      <c r="J395" s="11"/>
      <c r="K395" s="11"/>
    </row>
    <row r="396" spans="1:13">
      <c r="C396" s="86"/>
      <c r="G396" s="11"/>
      <c r="I396" s="11"/>
      <c r="J396" s="11"/>
      <c r="K396" s="11"/>
    </row>
    <row r="397" spans="1:13">
      <c r="C397" s="86" t="s">
        <v>113</v>
      </c>
      <c r="D397" s="11"/>
      <c r="K397">
        <f>SUM(D397:J397)</f>
        <v>0</v>
      </c>
    </row>
    <row r="398" spans="1:13">
      <c r="B398"/>
    </row>
    <row r="399" spans="1:13">
      <c r="A399" s="83">
        <v>17</v>
      </c>
      <c r="B399" s="87" t="s">
        <v>0</v>
      </c>
      <c r="C399" s="89">
        <v>39868</v>
      </c>
    </row>
    <row r="400" spans="1:13">
      <c r="D400" s="11">
        <f>SUM(D403:D406)</f>
        <v>0</v>
      </c>
      <c r="E400" s="11">
        <f t="shared" ref="E400:K400" si="63">SUM(E403:E406)</f>
        <v>0</v>
      </c>
      <c r="F400" s="11">
        <f t="shared" si="63"/>
        <v>0</v>
      </c>
      <c r="G400" s="11">
        <f t="shared" si="63"/>
        <v>0</v>
      </c>
      <c r="H400" s="11">
        <f t="shared" si="63"/>
        <v>0</v>
      </c>
      <c r="I400" s="11">
        <f t="shared" si="63"/>
        <v>0</v>
      </c>
      <c r="J400" s="11">
        <f t="shared" si="63"/>
        <v>0</v>
      </c>
      <c r="K400" s="11">
        <f t="shared" si="63"/>
        <v>0</v>
      </c>
    </row>
    <row r="401" spans="3:14">
      <c r="C401" s="86" t="s">
        <v>52</v>
      </c>
      <c r="D401" s="90" t="s">
        <v>115</v>
      </c>
      <c r="E401" s="90" t="s">
        <v>6</v>
      </c>
      <c r="F401" s="90" t="s">
        <v>75</v>
      </c>
      <c r="G401" s="90" t="s">
        <v>18</v>
      </c>
      <c r="H401" s="90" t="s">
        <v>18</v>
      </c>
      <c r="I401" s="90" t="s">
        <v>18</v>
      </c>
      <c r="J401" s="90" t="s">
        <v>18</v>
      </c>
    </row>
    <row r="402" spans="3:14">
      <c r="C402" s="86" t="s">
        <v>3</v>
      </c>
      <c r="D402" s="90" t="s">
        <v>63</v>
      </c>
      <c r="E402" s="90" t="s">
        <v>64</v>
      </c>
      <c r="F402" s="90" t="s">
        <v>65</v>
      </c>
      <c r="G402" s="90" t="s">
        <v>66</v>
      </c>
      <c r="H402" s="90" t="s">
        <v>67</v>
      </c>
      <c r="I402" s="90" t="s">
        <v>68</v>
      </c>
      <c r="J402" s="90" t="s">
        <v>69</v>
      </c>
      <c r="K402" s="90" t="s">
        <v>70</v>
      </c>
      <c r="L402" s="90" t="s">
        <v>6</v>
      </c>
    </row>
    <row r="403" spans="3:14">
      <c r="C403" s="86" t="s">
        <v>54</v>
      </c>
      <c r="D403" s="11"/>
      <c r="E403" s="11"/>
      <c r="F403" s="11"/>
      <c r="G403" s="11"/>
      <c r="H403" s="11"/>
      <c r="I403" s="11"/>
      <c r="J403" s="11"/>
      <c r="K403" s="11">
        <f t="shared" ref="K403:K409" si="64">SUM(D403:J403)</f>
        <v>0</v>
      </c>
    </row>
    <row r="404" spans="3:14">
      <c r="C404" s="86" t="s">
        <v>71</v>
      </c>
      <c r="K404" s="11">
        <f t="shared" si="64"/>
        <v>0</v>
      </c>
    </row>
    <row r="405" spans="3:14">
      <c r="C405" s="86" t="s">
        <v>72</v>
      </c>
      <c r="D405" s="11"/>
      <c r="E405" s="11"/>
      <c r="F405" s="11"/>
      <c r="G405" s="11"/>
      <c r="H405" s="11"/>
      <c r="I405" s="11"/>
      <c r="J405" s="11"/>
      <c r="K405" s="11">
        <f t="shared" si="64"/>
        <v>0</v>
      </c>
      <c r="L405" s="11"/>
      <c r="M405" s="11"/>
      <c r="N405" s="11"/>
    </row>
    <row r="406" spans="3:14">
      <c r="C406" s="86" t="s">
        <v>73</v>
      </c>
      <c r="D406" s="11"/>
      <c r="E406" s="11"/>
      <c r="F406" s="11"/>
      <c r="G406" s="11"/>
      <c r="H406" s="11"/>
      <c r="I406" s="11"/>
      <c r="J406" s="11"/>
      <c r="K406" s="11">
        <f t="shared" si="64"/>
        <v>0</v>
      </c>
      <c r="L406" s="11"/>
      <c r="M406" s="11"/>
      <c r="N406" s="11"/>
    </row>
    <row r="407" spans="3:14">
      <c r="C407" s="116"/>
      <c r="D407" s="11"/>
      <c r="K407" s="11">
        <f>SUM(D407:J407)</f>
        <v>0</v>
      </c>
      <c r="L407" s="11"/>
      <c r="M407" s="11"/>
      <c r="N407" s="11"/>
    </row>
    <row r="408" spans="3:14">
      <c r="C408" s="86"/>
      <c r="D408" s="11"/>
      <c r="G408" s="11"/>
      <c r="K408" s="11">
        <f t="shared" si="64"/>
        <v>0</v>
      </c>
      <c r="L408" s="11"/>
      <c r="M408" s="11"/>
      <c r="N408" s="11"/>
    </row>
    <row r="409" spans="3:14">
      <c r="C409" s="86"/>
      <c r="D409" s="11"/>
      <c r="E409" s="11"/>
      <c r="F409" s="11"/>
      <c r="G409" s="11"/>
      <c r="H409" s="11"/>
      <c r="I409" s="11"/>
      <c r="J409" s="11"/>
      <c r="K409" s="11">
        <f t="shared" si="64"/>
        <v>0</v>
      </c>
      <c r="L409" s="11"/>
      <c r="M409" s="11"/>
      <c r="N409" s="11"/>
    </row>
    <row r="410" spans="3:14">
      <c r="C410" s="86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>
      <c r="C411" s="86" t="s">
        <v>113</v>
      </c>
      <c r="D411" s="15"/>
      <c r="F411" s="15"/>
      <c r="G411" s="15"/>
      <c r="H411" s="15"/>
      <c r="I411" s="15"/>
      <c r="K411" s="15">
        <f>SUM(D411:J411)</f>
        <v>0</v>
      </c>
      <c r="L411" s="11"/>
      <c r="M411" s="11"/>
      <c r="N411" s="11"/>
    </row>
    <row r="412" spans="3:14">
      <c r="C412" s="86" t="s">
        <v>104</v>
      </c>
      <c r="D412" s="15"/>
      <c r="F412" s="15"/>
      <c r="G412" s="15"/>
      <c r="H412" s="15"/>
      <c r="I412" s="15"/>
      <c r="K412" s="11"/>
      <c r="L412" s="11"/>
      <c r="M412" s="15">
        <f>SUM(D412:J412)</f>
        <v>0</v>
      </c>
      <c r="N412" s="11"/>
    </row>
    <row r="413" spans="3:14">
      <c r="C413" s="86"/>
      <c r="D413" s="15"/>
      <c r="F413" s="15"/>
      <c r="G413" s="15"/>
      <c r="H413" s="15"/>
      <c r="I413" s="15"/>
      <c r="K413" s="11"/>
      <c r="L413" s="11"/>
      <c r="M413" s="11"/>
      <c r="N413" s="11"/>
    </row>
    <row r="414" spans="3:14">
      <c r="C414" s="86" t="s">
        <v>57</v>
      </c>
      <c r="D414" s="11">
        <f t="shared" ref="D414:J414" si="65">SUM(D417:D420)</f>
        <v>0</v>
      </c>
      <c r="E414" s="11">
        <f t="shared" si="65"/>
        <v>0</v>
      </c>
      <c r="F414" s="11">
        <f t="shared" si="65"/>
        <v>0</v>
      </c>
      <c r="G414" s="11">
        <f t="shared" si="65"/>
        <v>0</v>
      </c>
      <c r="H414" s="11">
        <f t="shared" si="65"/>
        <v>0</v>
      </c>
      <c r="I414" s="11">
        <f t="shared" si="65"/>
        <v>0</v>
      </c>
      <c r="J414" s="11">
        <f t="shared" si="65"/>
        <v>0</v>
      </c>
    </row>
    <row r="415" spans="3:14">
      <c r="C415" s="86" t="s">
        <v>110</v>
      </c>
      <c r="K415" s="11">
        <f>SUM(K417:K420)</f>
        <v>0</v>
      </c>
    </row>
    <row r="416" spans="3:14">
      <c r="C416" s="87" t="s">
        <v>47</v>
      </c>
      <c r="D416" s="90" t="s">
        <v>63</v>
      </c>
      <c r="E416" s="90" t="s">
        <v>64</v>
      </c>
      <c r="F416" s="90" t="s">
        <v>65</v>
      </c>
      <c r="G416" s="90" t="s">
        <v>66</v>
      </c>
      <c r="H416" s="90" t="s">
        <v>67</v>
      </c>
      <c r="I416" s="90" t="s">
        <v>68</v>
      </c>
      <c r="J416" s="90" t="s">
        <v>69</v>
      </c>
      <c r="K416" s="90" t="s">
        <v>70</v>
      </c>
    </row>
    <row r="417" spans="1:14">
      <c r="C417" s="86" t="s">
        <v>107</v>
      </c>
      <c r="D417" s="11">
        <f>D415*0.2</f>
        <v>0</v>
      </c>
      <c r="E417" s="11">
        <f t="shared" ref="E417:J417" si="66">E415*0.2</f>
        <v>0</v>
      </c>
      <c r="F417" s="11">
        <f t="shared" si="66"/>
        <v>0</v>
      </c>
      <c r="G417" s="11">
        <f t="shared" si="66"/>
        <v>0</v>
      </c>
      <c r="H417" s="11">
        <f t="shared" si="66"/>
        <v>0</v>
      </c>
      <c r="I417" s="11">
        <f t="shared" si="66"/>
        <v>0</v>
      </c>
      <c r="J417" s="11">
        <f t="shared" si="66"/>
        <v>0</v>
      </c>
      <c r="K417" s="11">
        <f t="shared" ref="K417:K422" si="67">SUM(D417:J417)</f>
        <v>0</v>
      </c>
    </row>
    <row r="418" spans="1:14">
      <c r="C418" s="86" t="s">
        <v>105</v>
      </c>
      <c r="D418" s="11"/>
      <c r="E418" s="11"/>
      <c r="F418" s="11"/>
      <c r="G418" s="11"/>
      <c r="H418" s="11"/>
      <c r="I418" s="11"/>
      <c r="J418" s="11"/>
      <c r="K418" s="11">
        <f t="shared" si="67"/>
        <v>0</v>
      </c>
    </row>
    <row r="419" spans="1:14">
      <c r="C419" s="86" t="s">
        <v>74</v>
      </c>
      <c r="D419" s="11">
        <f t="shared" ref="D419:J419" si="68">D415*0.8</f>
        <v>0</v>
      </c>
      <c r="E419" s="11">
        <f t="shared" si="68"/>
        <v>0</v>
      </c>
      <c r="F419" s="11">
        <f t="shared" si="68"/>
        <v>0</v>
      </c>
      <c r="G419" s="11">
        <f t="shared" si="68"/>
        <v>0</v>
      </c>
      <c r="H419" s="11">
        <f t="shared" si="68"/>
        <v>0</v>
      </c>
      <c r="I419" s="11">
        <f t="shared" si="68"/>
        <v>0</v>
      </c>
      <c r="J419" s="11">
        <f t="shared" si="68"/>
        <v>0</v>
      </c>
      <c r="K419" s="11">
        <f t="shared" si="67"/>
        <v>0</v>
      </c>
    </row>
    <row r="420" spans="1:14">
      <c r="C420" s="86" t="s">
        <v>73</v>
      </c>
      <c r="D420" s="11"/>
      <c r="E420" s="11"/>
      <c r="F420" s="11"/>
      <c r="G420" s="11"/>
      <c r="H420" s="11"/>
      <c r="I420" s="11"/>
      <c r="J420" s="11"/>
      <c r="K420" s="11">
        <f t="shared" si="67"/>
        <v>0</v>
      </c>
    </row>
    <row r="421" spans="1:14">
      <c r="C421" s="86" t="s">
        <v>7</v>
      </c>
      <c r="K421" s="11">
        <f t="shared" si="67"/>
        <v>0</v>
      </c>
    </row>
    <row r="422" spans="1:14">
      <c r="C422" s="86"/>
      <c r="D422" s="11"/>
      <c r="F422" s="11"/>
      <c r="K422" s="11">
        <f t="shared" si="67"/>
        <v>0</v>
      </c>
    </row>
    <row r="423" spans="1:14">
      <c r="C423" s="86"/>
      <c r="D423" s="11"/>
      <c r="E423" s="11"/>
      <c r="F423" s="11"/>
      <c r="G423" s="11"/>
      <c r="H423" s="11"/>
      <c r="I423" s="11"/>
      <c r="J423" s="11"/>
      <c r="K423" s="11"/>
    </row>
    <row r="424" spans="1:14">
      <c r="C424" s="86" t="s">
        <v>113</v>
      </c>
      <c r="D424" s="11"/>
      <c r="E424" s="11"/>
      <c r="F424" s="11"/>
      <c r="G424" s="11"/>
      <c r="H424" s="11"/>
      <c r="I424" s="11"/>
      <c r="J424" s="11"/>
      <c r="K424" s="11"/>
    </row>
    <row r="425" spans="1:14">
      <c r="K425" s="11"/>
    </row>
    <row r="426" spans="1:14" s="42" customFormat="1">
      <c r="B426" s="112"/>
    </row>
    <row r="427" spans="1:14">
      <c r="A427" s="83">
        <v>18</v>
      </c>
      <c r="B427" s="87" t="s">
        <v>0</v>
      </c>
      <c r="C427" s="89">
        <v>39882</v>
      </c>
    </row>
    <row r="428" spans="1:14">
      <c r="D428" s="11">
        <f>SUM(D431:D434)</f>
        <v>0</v>
      </c>
      <c r="E428" s="11">
        <f t="shared" ref="E428:K428" si="69">SUM(E431:E434)</f>
        <v>0</v>
      </c>
      <c r="F428" s="11">
        <f t="shared" si="69"/>
        <v>0</v>
      </c>
      <c r="G428" s="11">
        <f t="shared" si="69"/>
        <v>0</v>
      </c>
      <c r="H428" s="11">
        <f>SUM(H431:H434)</f>
        <v>0</v>
      </c>
      <c r="I428" s="11">
        <f t="shared" si="69"/>
        <v>0</v>
      </c>
      <c r="J428" s="11">
        <f t="shared" si="69"/>
        <v>0</v>
      </c>
      <c r="K428" s="11">
        <f t="shared" si="69"/>
        <v>0</v>
      </c>
    </row>
    <row r="429" spans="1:14">
      <c r="C429" s="86" t="s">
        <v>52</v>
      </c>
      <c r="D429" s="90" t="s">
        <v>18</v>
      </c>
      <c r="E429" s="90" t="s">
        <v>18</v>
      </c>
      <c r="F429" s="90" t="s">
        <v>18</v>
      </c>
      <c r="G429" s="90" t="s">
        <v>18</v>
      </c>
      <c r="H429" s="90" t="s">
        <v>18</v>
      </c>
      <c r="I429" s="90" t="s">
        <v>18</v>
      </c>
      <c r="J429" s="90" t="s">
        <v>18</v>
      </c>
    </row>
    <row r="430" spans="1:14">
      <c r="C430" s="86" t="s">
        <v>3</v>
      </c>
      <c r="D430" s="90" t="s">
        <v>63</v>
      </c>
      <c r="E430" s="90" t="s">
        <v>64</v>
      </c>
      <c r="F430" s="90" t="s">
        <v>65</v>
      </c>
      <c r="G430" s="90" t="s">
        <v>66</v>
      </c>
      <c r="H430" s="90" t="s">
        <v>67</v>
      </c>
      <c r="I430" s="90" t="s">
        <v>68</v>
      </c>
      <c r="J430" s="90" t="s">
        <v>69</v>
      </c>
      <c r="K430" s="90" t="s">
        <v>70</v>
      </c>
      <c r="M430" s="90"/>
      <c r="N430" s="90"/>
    </row>
    <row r="431" spans="1:14">
      <c r="C431" s="86" t="s">
        <v>54</v>
      </c>
      <c r="D431" s="11"/>
      <c r="E431" s="11"/>
      <c r="F431" s="11"/>
      <c r="G431" s="11"/>
      <c r="H431" s="11"/>
      <c r="I431" s="11"/>
      <c r="J431" s="11"/>
      <c r="K431" s="11">
        <f>SUM(D431:J431)</f>
        <v>0</v>
      </c>
      <c r="L431" s="11"/>
      <c r="M431" s="11"/>
      <c r="N431" s="11"/>
    </row>
    <row r="432" spans="1:14">
      <c r="C432" s="86" t="s">
        <v>71</v>
      </c>
      <c r="D432" s="11"/>
      <c r="E432" s="11"/>
      <c r="F432" s="11"/>
      <c r="G432" s="11"/>
      <c r="H432" s="11"/>
      <c r="I432" s="11"/>
      <c r="J432" s="11"/>
      <c r="K432" s="11">
        <f t="shared" ref="K432:K438" si="70">SUM(D432:J432)</f>
        <v>0</v>
      </c>
    </row>
    <row r="433" spans="3:13">
      <c r="C433" s="86" t="s">
        <v>72</v>
      </c>
      <c r="D433" s="11"/>
      <c r="E433" s="11"/>
      <c r="F433" s="11"/>
      <c r="G433" s="11"/>
      <c r="H433" s="11"/>
      <c r="I433" s="11"/>
      <c r="J433" s="11"/>
      <c r="K433" s="11">
        <f t="shared" si="70"/>
        <v>0</v>
      </c>
    </row>
    <row r="434" spans="3:13">
      <c r="C434" s="86" t="s">
        <v>73</v>
      </c>
      <c r="D434" s="11"/>
      <c r="E434" s="11"/>
      <c r="F434" s="11"/>
      <c r="G434" s="11"/>
      <c r="H434" s="11"/>
      <c r="I434" s="11"/>
      <c r="J434" s="11"/>
      <c r="K434" s="11">
        <f t="shared" si="70"/>
        <v>0</v>
      </c>
    </row>
    <row r="435" spans="3:13">
      <c r="C435" s="86"/>
      <c r="D435" s="11"/>
      <c r="E435" s="11"/>
      <c r="F435" s="11"/>
      <c r="G435" s="11"/>
      <c r="H435" s="11"/>
      <c r="I435" s="11"/>
      <c r="J435" s="11"/>
      <c r="K435" s="11">
        <f t="shared" si="70"/>
        <v>0</v>
      </c>
    </row>
    <row r="436" spans="3:13">
      <c r="C436" s="86"/>
      <c r="D436" s="11"/>
      <c r="E436" s="11"/>
      <c r="F436" s="11"/>
      <c r="G436" s="11"/>
      <c r="H436" s="11"/>
      <c r="I436" s="11"/>
      <c r="J436" s="11"/>
      <c r="K436" s="11">
        <f t="shared" si="70"/>
        <v>0</v>
      </c>
    </row>
    <row r="437" spans="3:13">
      <c r="C437" s="86"/>
      <c r="D437" s="11"/>
      <c r="E437" s="11"/>
      <c r="F437" s="11"/>
      <c r="G437" s="11"/>
      <c r="H437" s="11"/>
      <c r="I437" s="11"/>
      <c r="J437" s="11"/>
      <c r="K437" s="11">
        <f t="shared" si="70"/>
        <v>0</v>
      </c>
    </row>
    <row r="438" spans="3:13">
      <c r="C438" s="86"/>
      <c r="D438" s="11"/>
      <c r="E438" s="11"/>
      <c r="F438" s="11"/>
      <c r="G438" s="11"/>
      <c r="H438" s="11"/>
      <c r="I438" s="11"/>
      <c r="J438" s="11"/>
      <c r="K438" s="11">
        <f t="shared" si="70"/>
        <v>0</v>
      </c>
    </row>
    <row r="439" spans="3:13">
      <c r="C439" s="86"/>
      <c r="D439" s="11"/>
      <c r="E439" s="11"/>
      <c r="F439" s="11"/>
      <c r="G439" s="11"/>
      <c r="H439" s="11"/>
      <c r="I439" s="11"/>
      <c r="J439" s="11"/>
      <c r="K439" s="11"/>
    </row>
    <row r="440" spans="3:13">
      <c r="C440" s="86" t="s">
        <v>113</v>
      </c>
      <c r="D440" s="15"/>
      <c r="F440" s="15"/>
      <c r="G440" s="15"/>
      <c r="H440" s="15"/>
      <c r="I440" s="15"/>
      <c r="K440" s="15">
        <f>SUM(D440:J440)</f>
        <v>0</v>
      </c>
      <c r="L440" s="11"/>
      <c r="M440" s="11"/>
    </row>
    <row r="441" spans="3:13">
      <c r="C441" s="86" t="s">
        <v>104</v>
      </c>
      <c r="D441" s="15"/>
      <c r="F441" s="15"/>
      <c r="G441" s="15"/>
      <c r="H441" s="15"/>
      <c r="I441" s="15"/>
      <c r="J441" s="15"/>
      <c r="K441" s="11"/>
      <c r="L441" s="11"/>
      <c r="M441" s="15">
        <f>SUM(D441:J441)</f>
        <v>0</v>
      </c>
    </row>
    <row r="442" spans="3:13">
      <c r="C442" s="86"/>
      <c r="D442" s="11"/>
      <c r="E442" s="11"/>
      <c r="F442" s="11"/>
      <c r="G442" s="11"/>
      <c r="H442" s="11"/>
      <c r="I442" s="11"/>
      <c r="J442" s="11"/>
      <c r="K442" s="11"/>
    </row>
    <row r="443" spans="3:13">
      <c r="C443" s="86" t="s">
        <v>57</v>
      </c>
      <c r="D443" s="11">
        <f t="shared" ref="D443:K443" si="71">SUM(D446:D449)</f>
        <v>0</v>
      </c>
      <c r="E443" s="11">
        <f t="shared" si="71"/>
        <v>0</v>
      </c>
      <c r="F443" s="11">
        <f t="shared" si="71"/>
        <v>0</v>
      </c>
      <c r="G443" s="11">
        <f t="shared" si="71"/>
        <v>0</v>
      </c>
      <c r="H443" s="11">
        <f t="shared" si="71"/>
        <v>0</v>
      </c>
      <c r="I443" s="11">
        <f t="shared" si="71"/>
        <v>0</v>
      </c>
      <c r="J443" s="11">
        <f t="shared" si="71"/>
        <v>0</v>
      </c>
      <c r="K443" s="11">
        <f t="shared" si="71"/>
        <v>0</v>
      </c>
    </row>
    <row r="444" spans="3:13">
      <c r="C444" s="86" t="s">
        <v>110</v>
      </c>
    </row>
    <row r="445" spans="3:13">
      <c r="C445" s="87" t="s">
        <v>47</v>
      </c>
      <c r="D445" s="90" t="s">
        <v>63</v>
      </c>
      <c r="E445" s="90" t="s">
        <v>64</v>
      </c>
      <c r="F445" s="90" t="s">
        <v>65</v>
      </c>
      <c r="G445" s="90" t="s">
        <v>66</v>
      </c>
      <c r="H445" s="90" t="s">
        <v>67</v>
      </c>
      <c r="I445" s="90" t="s">
        <v>68</v>
      </c>
      <c r="J445" s="90" t="s">
        <v>69</v>
      </c>
      <c r="K445" s="90" t="s">
        <v>70</v>
      </c>
    </row>
    <row r="446" spans="3:13">
      <c r="C446" s="86" t="s">
        <v>107</v>
      </c>
      <c r="D446" s="11">
        <f>D444*0.2</f>
        <v>0</v>
      </c>
      <c r="E446" s="11">
        <f t="shared" ref="E446:J446" si="72">E444*0.2</f>
        <v>0</v>
      </c>
      <c r="F446" s="11">
        <f t="shared" si="72"/>
        <v>0</v>
      </c>
      <c r="G446" s="11">
        <f t="shared" si="72"/>
        <v>0</v>
      </c>
      <c r="H446" s="11">
        <f t="shared" si="72"/>
        <v>0</v>
      </c>
      <c r="I446" s="11">
        <f t="shared" si="72"/>
        <v>0</v>
      </c>
      <c r="J446" s="11">
        <f t="shared" si="72"/>
        <v>0</v>
      </c>
      <c r="K446" s="11">
        <f t="shared" ref="K446:K453" si="73">SUM(D446:J446)</f>
        <v>0</v>
      </c>
    </row>
    <row r="447" spans="3:13">
      <c r="C447" s="86" t="s">
        <v>105</v>
      </c>
      <c r="D447" s="11"/>
      <c r="E447" s="11"/>
      <c r="F447" s="11"/>
      <c r="G447" s="11"/>
      <c r="H447" s="11"/>
      <c r="I447" s="11"/>
      <c r="J447" s="11"/>
      <c r="K447" s="11">
        <f t="shared" si="73"/>
        <v>0</v>
      </c>
    </row>
    <row r="448" spans="3:13">
      <c r="C448" s="86" t="s">
        <v>74</v>
      </c>
      <c r="D448" s="11">
        <f>D444*0.8</f>
        <v>0</v>
      </c>
      <c r="E448" s="11">
        <f t="shared" ref="E448:J448" si="74">E444*0.8</f>
        <v>0</v>
      </c>
      <c r="F448" s="11">
        <f t="shared" si="74"/>
        <v>0</v>
      </c>
      <c r="G448" s="11">
        <f t="shared" si="74"/>
        <v>0</v>
      </c>
      <c r="H448" s="11">
        <f t="shared" si="74"/>
        <v>0</v>
      </c>
      <c r="I448" s="11">
        <f t="shared" si="74"/>
        <v>0</v>
      </c>
      <c r="J448" s="11">
        <f t="shared" si="74"/>
        <v>0</v>
      </c>
      <c r="K448" s="11">
        <f t="shared" si="73"/>
        <v>0</v>
      </c>
    </row>
    <row r="449" spans="1:14">
      <c r="C449" s="86" t="s">
        <v>73</v>
      </c>
      <c r="D449" s="11"/>
      <c r="E449" s="11"/>
      <c r="F449" s="11"/>
      <c r="G449" s="11"/>
      <c r="H449" s="11"/>
      <c r="I449" s="11"/>
      <c r="J449" s="11"/>
      <c r="K449" s="11">
        <f t="shared" si="73"/>
        <v>0</v>
      </c>
    </row>
    <row r="450" spans="1:14">
      <c r="C450" s="86" t="s">
        <v>141</v>
      </c>
      <c r="K450" s="11">
        <f t="shared" si="73"/>
        <v>0</v>
      </c>
    </row>
    <row r="451" spans="1:14">
      <c r="C451" s="86"/>
      <c r="D451" s="11"/>
      <c r="E451" s="11"/>
      <c r="F451" s="11"/>
      <c r="G451" s="11"/>
      <c r="H451" s="11"/>
      <c r="I451" s="11"/>
      <c r="J451" s="11"/>
      <c r="K451" s="11">
        <f t="shared" si="73"/>
        <v>0</v>
      </c>
    </row>
    <row r="452" spans="1:14">
      <c r="C452" s="86"/>
      <c r="D452" s="11"/>
      <c r="E452" s="11"/>
      <c r="F452" s="11"/>
      <c r="G452" s="11"/>
      <c r="H452" s="11"/>
      <c r="I452" s="11"/>
      <c r="J452" s="11"/>
      <c r="K452" s="11"/>
    </row>
    <row r="453" spans="1:14">
      <c r="C453" s="86" t="s">
        <v>113</v>
      </c>
      <c r="D453" s="11"/>
      <c r="H453" s="15"/>
      <c r="I453" s="15"/>
      <c r="J453" s="15"/>
      <c r="K453" s="15">
        <f t="shared" si="73"/>
        <v>0</v>
      </c>
    </row>
    <row r="454" spans="1:14" s="42" customFormat="1">
      <c r="B454" s="112"/>
    </row>
    <row r="455" spans="1:14">
      <c r="A455" s="83">
        <v>19</v>
      </c>
      <c r="B455" s="87" t="s">
        <v>0</v>
      </c>
      <c r="C455" s="89">
        <v>39889</v>
      </c>
    </row>
    <row r="456" spans="1:14">
      <c r="D456" s="11">
        <f>SUM(D459:D462)</f>
        <v>0</v>
      </c>
      <c r="E456" s="11">
        <f>SUM(E459:E462)</f>
        <v>0</v>
      </c>
      <c r="F456" s="11">
        <f t="shared" ref="F456:K456" si="75">SUM(F459:F462)</f>
        <v>0</v>
      </c>
      <c r="G456" s="11">
        <f t="shared" si="75"/>
        <v>0</v>
      </c>
      <c r="H456" s="11">
        <f t="shared" si="75"/>
        <v>0</v>
      </c>
      <c r="I456" s="11">
        <f t="shared" si="75"/>
        <v>0</v>
      </c>
      <c r="J456" s="11">
        <f t="shared" si="75"/>
        <v>0</v>
      </c>
      <c r="K456" s="11">
        <f t="shared" si="75"/>
        <v>0</v>
      </c>
    </row>
    <row r="457" spans="1:14">
      <c r="C457" s="86" t="s">
        <v>52</v>
      </c>
      <c r="D457" s="90" t="s">
        <v>122</v>
      </c>
      <c r="E457" s="90" t="s">
        <v>6</v>
      </c>
      <c r="F457" s="90" t="s">
        <v>75</v>
      </c>
      <c r="G457" s="90" t="s">
        <v>18</v>
      </c>
      <c r="H457" s="90" t="s">
        <v>18</v>
      </c>
      <c r="I457" s="90" t="s">
        <v>18</v>
      </c>
      <c r="J457" s="90" t="s">
        <v>18</v>
      </c>
    </row>
    <row r="458" spans="1:14">
      <c r="C458" s="86" t="s">
        <v>3</v>
      </c>
      <c r="D458" s="90" t="s">
        <v>63</v>
      </c>
      <c r="E458" s="90" t="s">
        <v>64</v>
      </c>
      <c r="F458" s="90" t="s">
        <v>65</v>
      </c>
      <c r="G458" s="90" t="s">
        <v>66</v>
      </c>
      <c r="H458" s="90" t="s">
        <v>67</v>
      </c>
      <c r="I458" s="90" t="s">
        <v>68</v>
      </c>
      <c r="J458" s="90" t="s">
        <v>69</v>
      </c>
      <c r="K458" s="90" t="s">
        <v>70</v>
      </c>
      <c r="L458" s="90" t="s">
        <v>6</v>
      </c>
    </row>
    <row r="459" spans="1:14">
      <c r="C459" s="86" t="s">
        <v>54</v>
      </c>
      <c r="D459" s="11"/>
      <c r="E459" s="11"/>
      <c r="F459" s="11"/>
      <c r="G459" s="11"/>
      <c r="H459" s="11"/>
      <c r="I459" s="11"/>
      <c r="J459" s="11"/>
      <c r="K459" s="11">
        <f t="shared" ref="K459:K465" si="76">SUM(D459:J459)</f>
        <v>0</v>
      </c>
    </row>
    <row r="460" spans="1:14">
      <c r="C460" s="86" t="s">
        <v>71</v>
      </c>
      <c r="E460" s="11"/>
      <c r="F460" s="11"/>
      <c r="G460" s="11"/>
      <c r="H460" s="11"/>
      <c r="I460" s="11"/>
      <c r="J460" s="11"/>
      <c r="K460" s="11">
        <f t="shared" si="76"/>
        <v>0</v>
      </c>
    </row>
    <row r="461" spans="1:14">
      <c r="C461" s="86" t="s">
        <v>72</v>
      </c>
      <c r="D461" s="11"/>
      <c r="E461" s="11"/>
      <c r="F461" s="11"/>
      <c r="G461" s="11"/>
      <c r="H461" s="11"/>
      <c r="I461" s="11"/>
      <c r="J461" s="11"/>
      <c r="K461" s="11">
        <f t="shared" si="76"/>
        <v>0</v>
      </c>
      <c r="L461" s="11"/>
      <c r="M461" s="11"/>
      <c r="N461" s="11"/>
    </row>
    <row r="462" spans="1:14">
      <c r="C462" s="86" t="s">
        <v>73</v>
      </c>
      <c r="D462" s="11"/>
      <c r="E462" s="11"/>
      <c r="F462" s="11"/>
      <c r="G462" s="11"/>
      <c r="H462" s="11"/>
      <c r="I462" s="11"/>
      <c r="J462" s="11"/>
      <c r="K462" s="11">
        <f t="shared" si="76"/>
        <v>0</v>
      </c>
      <c r="L462" s="11"/>
      <c r="M462" s="11"/>
      <c r="N462" s="11"/>
    </row>
    <row r="463" spans="1:14">
      <c r="C463" s="86" t="s">
        <v>142</v>
      </c>
      <c r="D463" s="11"/>
      <c r="E463" s="11"/>
      <c r="F463" s="11"/>
      <c r="G463" s="11"/>
      <c r="H463" s="11"/>
      <c r="I463" s="11"/>
      <c r="J463" s="11"/>
      <c r="K463" s="11">
        <f t="shared" si="76"/>
        <v>0</v>
      </c>
      <c r="L463" s="11"/>
      <c r="M463" s="11"/>
      <c r="N463" s="11"/>
    </row>
    <row r="464" spans="1:14">
      <c r="C464" s="86" t="s">
        <v>144</v>
      </c>
      <c r="D464" s="11"/>
      <c r="E464" s="11"/>
      <c r="F464" s="11"/>
      <c r="G464" s="11"/>
      <c r="H464" s="11"/>
      <c r="I464" s="11"/>
      <c r="J464" s="11"/>
      <c r="K464" s="11">
        <f t="shared" si="76"/>
        <v>0</v>
      </c>
      <c r="L464" s="11"/>
      <c r="M464" s="11"/>
      <c r="N464" s="11"/>
    </row>
    <row r="465" spans="3:16">
      <c r="C465" s="86"/>
      <c r="D465" s="11"/>
      <c r="E465" s="11"/>
      <c r="F465" s="11"/>
      <c r="G465" s="11"/>
      <c r="H465" s="11"/>
      <c r="I465" s="11"/>
      <c r="J465" s="11"/>
      <c r="K465" s="11">
        <f t="shared" si="76"/>
        <v>0</v>
      </c>
      <c r="L465" s="11"/>
      <c r="M465" s="11"/>
      <c r="N465" s="11"/>
    </row>
    <row r="466" spans="3:16">
      <c r="C466" s="86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6">
      <c r="C467" s="86" t="s">
        <v>113</v>
      </c>
      <c r="D467" s="15"/>
      <c r="F467" s="15"/>
      <c r="G467" s="15"/>
      <c r="H467" s="15"/>
      <c r="I467" s="15"/>
      <c r="K467" s="15">
        <f>SUM(D467:J467)</f>
        <v>0</v>
      </c>
      <c r="L467" s="11"/>
      <c r="M467" s="11"/>
      <c r="N467" s="11"/>
    </row>
    <row r="468" spans="3:16">
      <c r="C468" s="86" t="s">
        <v>104</v>
      </c>
      <c r="D468" s="15"/>
      <c r="F468" s="15"/>
      <c r="G468" s="15"/>
      <c r="H468" s="15"/>
      <c r="I468" s="15"/>
      <c r="J468" s="15"/>
      <c r="K468" s="11"/>
      <c r="L468" s="11"/>
      <c r="M468" s="15">
        <f>SUM(D468:J468)</f>
        <v>0</v>
      </c>
      <c r="N468" s="11"/>
    </row>
    <row r="469" spans="3:16">
      <c r="C469" s="86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6">
      <c r="C470" s="86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6">
      <c r="C471" s="86" t="s">
        <v>57</v>
      </c>
      <c r="D471" s="11">
        <f t="shared" ref="D471:K471" si="77">SUM(D474:D477)</f>
        <v>0</v>
      </c>
      <c r="E471" s="11">
        <f t="shared" si="77"/>
        <v>0</v>
      </c>
      <c r="F471" s="11">
        <f>SUM(F474:F477)</f>
        <v>0</v>
      </c>
      <c r="G471" s="11">
        <f t="shared" si="77"/>
        <v>0</v>
      </c>
      <c r="H471" s="11">
        <f t="shared" si="77"/>
        <v>0</v>
      </c>
      <c r="I471" s="11">
        <f t="shared" si="77"/>
        <v>0</v>
      </c>
      <c r="J471" s="11">
        <f t="shared" si="77"/>
        <v>0</v>
      </c>
      <c r="K471" s="11">
        <f t="shared" si="77"/>
        <v>0</v>
      </c>
    </row>
    <row r="472" spans="3:16">
      <c r="C472" s="86" t="s">
        <v>110</v>
      </c>
    </row>
    <row r="473" spans="3:16">
      <c r="C473" s="87" t="s">
        <v>47</v>
      </c>
      <c r="D473" s="90" t="s">
        <v>63</v>
      </c>
      <c r="E473" s="90" t="s">
        <v>64</v>
      </c>
      <c r="F473" s="90" t="s">
        <v>65</v>
      </c>
      <c r="G473" s="90" t="s">
        <v>66</v>
      </c>
      <c r="H473" s="90" t="s">
        <v>67</v>
      </c>
      <c r="I473" s="90" t="s">
        <v>68</v>
      </c>
      <c r="J473" s="90" t="s">
        <v>69</v>
      </c>
      <c r="K473" s="90" t="s">
        <v>70</v>
      </c>
    </row>
    <row r="474" spans="3:16">
      <c r="C474" s="86" t="s">
        <v>107</v>
      </c>
      <c r="D474" s="11">
        <f>D472*0.2</f>
        <v>0</v>
      </c>
      <c r="E474" s="11">
        <f t="shared" ref="E474:J474" si="78">E472*0.2</f>
        <v>0</v>
      </c>
      <c r="F474" s="11">
        <f t="shared" si="78"/>
        <v>0</v>
      </c>
      <c r="G474" s="11">
        <f t="shared" si="78"/>
        <v>0</v>
      </c>
      <c r="H474" s="11">
        <f t="shared" si="78"/>
        <v>0</v>
      </c>
      <c r="I474" s="11">
        <f t="shared" si="78"/>
        <v>0</v>
      </c>
      <c r="J474" s="11">
        <f t="shared" si="78"/>
        <v>0</v>
      </c>
      <c r="K474" s="11">
        <f t="shared" ref="K474:K479" si="79">SUM(D474:J474)</f>
        <v>0</v>
      </c>
    </row>
    <row r="475" spans="3:16">
      <c r="C475" s="86" t="s">
        <v>105</v>
      </c>
      <c r="D475" s="11"/>
      <c r="E475" s="11"/>
      <c r="F475" s="11"/>
      <c r="G475" s="11"/>
      <c r="H475" s="11"/>
      <c r="I475" s="11"/>
      <c r="J475" s="11"/>
      <c r="K475" s="11">
        <f t="shared" si="79"/>
        <v>0</v>
      </c>
    </row>
    <row r="476" spans="3:16">
      <c r="C476" s="86" t="s">
        <v>74</v>
      </c>
      <c r="D476" s="11">
        <f t="shared" ref="D476:J476" si="80">D472*0.8</f>
        <v>0</v>
      </c>
      <c r="E476" s="11">
        <f t="shared" si="80"/>
        <v>0</v>
      </c>
      <c r="F476" s="11">
        <f t="shared" si="80"/>
        <v>0</v>
      </c>
      <c r="G476" s="11">
        <f t="shared" si="80"/>
        <v>0</v>
      </c>
      <c r="H476" s="11">
        <f t="shared" si="80"/>
        <v>0</v>
      </c>
      <c r="I476" s="11">
        <f t="shared" si="80"/>
        <v>0</v>
      </c>
      <c r="J476" s="11">
        <f t="shared" si="80"/>
        <v>0</v>
      </c>
      <c r="K476" s="11">
        <f t="shared" si="79"/>
        <v>0</v>
      </c>
      <c r="P476" t="s">
        <v>79</v>
      </c>
    </row>
    <row r="477" spans="3:16">
      <c r="C477" s="86" t="s">
        <v>73</v>
      </c>
      <c r="D477" s="11"/>
      <c r="E477" s="11"/>
      <c r="F477" s="11"/>
      <c r="G477" s="11"/>
      <c r="H477" s="11"/>
      <c r="I477" s="11"/>
      <c r="J477" s="11"/>
      <c r="K477" s="11">
        <f t="shared" si="79"/>
        <v>0</v>
      </c>
    </row>
    <row r="478" spans="3:16">
      <c r="C478" s="86" t="s">
        <v>145</v>
      </c>
      <c r="D478" s="11"/>
      <c r="F478" s="11"/>
      <c r="K478" s="11">
        <f t="shared" si="79"/>
        <v>0</v>
      </c>
    </row>
    <row r="479" spans="3:16">
      <c r="C479" s="86" t="s">
        <v>143</v>
      </c>
      <c r="D479" s="11"/>
      <c r="E479" s="11"/>
      <c r="F479" s="11"/>
      <c r="H479" s="11"/>
      <c r="I479" s="11"/>
      <c r="J479" s="11"/>
      <c r="K479" s="11">
        <f t="shared" si="79"/>
        <v>0</v>
      </c>
    </row>
    <row r="481" spans="1:14">
      <c r="C481" s="86" t="s">
        <v>113</v>
      </c>
      <c r="K481">
        <f>SUM(D481:J481)</f>
        <v>0</v>
      </c>
    </row>
    <row r="482" spans="1:14" s="42" customFormat="1">
      <c r="B482" s="112"/>
      <c r="C482" s="112"/>
    </row>
    <row r="483" spans="1:14">
      <c r="A483" s="83">
        <v>20</v>
      </c>
      <c r="B483" s="87" t="s">
        <v>0</v>
      </c>
      <c r="C483" s="89">
        <v>39896</v>
      </c>
    </row>
    <row r="484" spans="1:14">
      <c r="D484" s="11">
        <f t="shared" ref="D484:K484" si="81">SUM(D487:D490)</f>
        <v>0</v>
      </c>
      <c r="E484" s="11">
        <f t="shared" si="81"/>
        <v>0</v>
      </c>
      <c r="F484" s="11">
        <f t="shared" si="81"/>
        <v>0</v>
      </c>
      <c r="G484" s="11">
        <f t="shared" si="81"/>
        <v>0</v>
      </c>
      <c r="H484" s="11">
        <f t="shared" si="81"/>
        <v>0</v>
      </c>
      <c r="I484" s="11">
        <f t="shared" si="81"/>
        <v>0</v>
      </c>
      <c r="J484" s="11">
        <f t="shared" si="81"/>
        <v>0</v>
      </c>
      <c r="K484" s="11">
        <f t="shared" si="81"/>
        <v>0</v>
      </c>
    </row>
    <row r="485" spans="1:14">
      <c r="C485" s="86" t="s">
        <v>52</v>
      </c>
      <c r="D485" s="90" t="s">
        <v>18</v>
      </c>
      <c r="E485" s="90" t="s">
        <v>18</v>
      </c>
      <c r="F485" s="90" t="s">
        <v>18</v>
      </c>
      <c r="G485" s="90" t="s">
        <v>18</v>
      </c>
      <c r="H485" s="90" t="s">
        <v>18</v>
      </c>
      <c r="I485" s="90" t="s">
        <v>18</v>
      </c>
      <c r="J485" s="90" t="s">
        <v>18</v>
      </c>
    </row>
    <row r="486" spans="1:14">
      <c r="C486" s="86" t="s">
        <v>3</v>
      </c>
      <c r="D486" s="90" t="s">
        <v>63</v>
      </c>
      <c r="E486" s="90" t="s">
        <v>64</v>
      </c>
      <c r="F486" s="90" t="s">
        <v>65</v>
      </c>
      <c r="G486" s="90" t="s">
        <v>66</v>
      </c>
      <c r="H486" s="90" t="s">
        <v>67</v>
      </c>
      <c r="I486" s="90" t="s">
        <v>68</v>
      </c>
      <c r="J486" s="90" t="s">
        <v>69</v>
      </c>
      <c r="K486" s="90" t="s">
        <v>70</v>
      </c>
      <c r="L486" s="90" t="s">
        <v>6</v>
      </c>
      <c r="M486" s="90"/>
      <c r="N486" s="90"/>
    </row>
    <row r="487" spans="1:14">
      <c r="C487" s="86" t="s">
        <v>54</v>
      </c>
      <c r="D487" s="11"/>
      <c r="E487" s="11"/>
      <c r="F487" s="11"/>
      <c r="G487" s="11"/>
      <c r="H487" s="11"/>
      <c r="I487" s="11"/>
      <c r="J487" s="11"/>
      <c r="K487" s="11">
        <f t="shared" ref="K487:K493" si="82">SUM(D487:J487)</f>
        <v>0</v>
      </c>
      <c r="L487" s="11"/>
      <c r="M487" s="11"/>
      <c r="N487" s="11"/>
    </row>
    <row r="488" spans="1:14">
      <c r="C488" s="86" t="s">
        <v>71</v>
      </c>
      <c r="D488" s="11"/>
      <c r="E488" s="11"/>
      <c r="F488" s="11"/>
      <c r="G488" s="11"/>
      <c r="H488" s="11"/>
      <c r="I488" s="11"/>
      <c r="J488" s="11"/>
      <c r="K488" s="11">
        <f t="shared" si="82"/>
        <v>0</v>
      </c>
    </row>
    <row r="489" spans="1:14">
      <c r="C489" s="86" t="s">
        <v>72</v>
      </c>
      <c r="D489" s="11"/>
      <c r="E489" s="11"/>
      <c r="F489" s="11"/>
      <c r="G489" s="11"/>
      <c r="H489" s="11"/>
      <c r="I489" s="11"/>
      <c r="J489" s="11"/>
      <c r="K489" s="11">
        <f t="shared" si="82"/>
        <v>0</v>
      </c>
    </row>
    <row r="490" spans="1:14">
      <c r="C490" s="86" t="s">
        <v>73</v>
      </c>
      <c r="D490" s="11"/>
      <c r="E490" s="11"/>
      <c r="F490" s="11"/>
      <c r="G490" s="11"/>
      <c r="H490" s="11"/>
      <c r="I490" s="11"/>
      <c r="J490" s="11"/>
      <c r="K490" s="11">
        <f t="shared" si="82"/>
        <v>0</v>
      </c>
    </row>
    <row r="491" spans="1:14">
      <c r="C491" s="86" t="s">
        <v>148</v>
      </c>
      <c r="F491" s="11"/>
      <c r="K491" s="11">
        <f t="shared" si="82"/>
        <v>0</v>
      </c>
    </row>
    <row r="492" spans="1:14">
      <c r="C492" s="86" t="s">
        <v>149</v>
      </c>
      <c r="F492" s="11"/>
      <c r="K492" s="11">
        <f t="shared" si="82"/>
        <v>0</v>
      </c>
    </row>
    <row r="493" spans="1:14">
      <c r="C493" s="86" t="s">
        <v>150</v>
      </c>
      <c r="D493" s="11"/>
      <c r="E493" s="11"/>
      <c r="F493" s="11"/>
      <c r="G493" s="11"/>
      <c r="H493" s="11"/>
      <c r="I493" s="11"/>
      <c r="J493" s="11"/>
      <c r="K493" s="11">
        <f t="shared" si="82"/>
        <v>0</v>
      </c>
    </row>
    <row r="494" spans="1:14">
      <c r="C494" s="86"/>
      <c r="D494" s="11"/>
      <c r="E494" s="11"/>
      <c r="F494" s="11"/>
      <c r="G494" s="11"/>
      <c r="H494" s="11"/>
      <c r="I494" s="11"/>
      <c r="J494" s="11"/>
      <c r="K494" s="11"/>
    </row>
    <row r="495" spans="1:14">
      <c r="C495" s="86" t="s">
        <v>113</v>
      </c>
      <c r="D495" s="15"/>
      <c r="E495" s="15"/>
      <c r="F495" s="15"/>
      <c r="G495" s="15"/>
      <c r="H495" s="15"/>
      <c r="I495" s="15"/>
      <c r="J495" s="15"/>
      <c r="K495" s="15">
        <f>SUM(D495:J495)</f>
        <v>0</v>
      </c>
      <c r="L495" s="11"/>
      <c r="M495" s="11"/>
    </row>
    <row r="496" spans="1:14">
      <c r="C496" s="86" t="s">
        <v>104</v>
      </c>
      <c r="D496" s="15"/>
      <c r="E496" s="15"/>
      <c r="F496" s="15"/>
      <c r="G496" s="15"/>
      <c r="H496" s="15"/>
      <c r="I496" s="15"/>
      <c r="J496" s="15"/>
      <c r="K496" s="11"/>
      <c r="L496" s="11"/>
      <c r="M496" s="15">
        <f>SUM(D496:J496)</f>
        <v>0</v>
      </c>
    </row>
    <row r="497" spans="1:13">
      <c r="C497" s="86"/>
      <c r="D497" s="15"/>
      <c r="F497" s="15"/>
      <c r="G497" s="15"/>
      <c r="H497" s="15"/>
      <c r="I497" s="15"/>
      <c r="J497" s="15"/>
      <c r="K497" s="11"/>
      <c r="L497" s="11"/>
      <c r="M497" s="15"/>
    </row>
    <row r="498" spans="1:13">
      <c r="C498" s="86"/>
      <c r="D498" s="15"/>
      <c r="F498" s="15"/>
      <c r="G498" s="15"/>
      <c r="H498" s="15"/>
      <c r="I498" s="15"/>
      <c r="J498" s="15"/>
      <c r="K498" s="11"/>
      <c r="L498" s="11"/>
      <c r="M498" s="15"/>
    </row>
    <row r="499" spans="1:13">
      <c r="C499" s="86" t="s">
        <v>57</v>
      </c>
      <c r="D499" s="11">
        <f t="shared" ref="D499:K499" si="83">SUM(D502:D505)</f>
        <v>0</v>
      </c>
      <c r="E499" s="11">
        <f t="shared" si="83"/>
        <v>0</v>
      </c>
      <c r="F499" s="11">
        <f t="shared" si="83"/>
        <v>0</v>
      </c>
      <c r="G499" s="11">
        <f t="shared" si="83"/>
        <v>0</v>
      </c>
      <c r="H499" s="11">
        <f t="shared" si="83"/>
        <v>0</v>
      </c>
      <c r="I499" s="11">
        <f t="shared" si="83"/>
        <v>0</v>
      </c>
      <c r="J499" s="11">
        <f t="shared" si="83"/>
        <v>0</v>
      </c>
      <c r="K499" s="11">
        <f t="shared" si="83"/>
        <v>0</v>
      </c>
      <c r="L499" s="11"/>
      <c r="M499" s="15"/>
    </row>
    <row r="500" spans="1:13">
      <c r="C500" s="86" t="s">
        <v>110</v>
      </c>
    </row>
    <row r="501" spans="1:13">
      <c r="C501" s="87" t="s">
        <v>47</v>
      </c>
      <c r="D501" s="90" t="s">
        <v>63</v>
      </c>
      <c r="E501" s="90" t="s">
        <v>64</v>
      </c>
      <c r="F501" s="90" t="s">
        <v>65</v>
      </c>
      <c r="G501" s="90" t="s">
        <v>66</v>
      </c>
      <c r="H501" s="90" t="s">
        <v>67</v>
      </c>
      <c r="I501" s="90" t="s">
        <v>68</v>
      </c>
      <c r="J501" s="90" t="s">
        <v>69</v>
      </c>
      <c r="K501" s="90" t="s">
        <v>70</v>
      </c>
    </row>
    <row r="502" spans="1:13">
      <c r="C502" s="86" t="s">
        <v>107</v>
      </c>
      <c r="D502" s="11">
        <f>D500*0.2</f>
        <v>0</v>
      </c>
      <c r="E502" s="11">
        <f t="shared" ref="E502:J502" si="84">E500*0.2</f>
        <v>0</v>
      </c>
      <c r="F502" s="11">
        <f t="shared" si="84"/>
        <v>0</v>
      </c>
      <c r="G502" s="11">
        <f t="shared" si="84"/>
        <v>0</v>
      </c>
      <c r="H502" s="11">
        <f t="shared" si="84"/>
        <v>0</v>
      </c>
      <c r="I502" s="11">
        <f t="shared" si="84"/>
        <v>0</v>
      </c>
      <c r="J502" s="11">
        <f t="shared" si="84"/>
        <v>0</v>
      </c>
      <c r="K502" s="11">
        <f t="shared" ref="K502:K507" si="85">SUM(D502:J502)</f>
        <v>0</v>
      </c>
    </row>
    <row r="503" spans="1:13">
      <c r="C503" s="86" t="s">
        <v>105</v>
      </c>
      <c r="D503" s="11"/>
      <c r="E503" s="11"/>
      <c r="F503" s="11"/>
      <c r="G503" s="11"/>
      <c r="H503" s="11"/>
      <c r="I503" s="11"/>
      <c r="J503" s="11"/>
      <c r="K503" s="11">
        <f t="shared" si="85"/>
        <v>0</v>
      </c>
    </row>
    <row r="504" spans="1:13">
      <c r="C504" s="86" t="s">
        <v>74</v>
      </c>
      <c r="D504" s="11">
        <f t="shared" ref="D504:J504" si="86">D500*0.8</f>
        <v>0</v>
      </c>
      <c r="E504" s="11">
        <f t="shared" si="86"/>
        <v>0</v>
      </c>
      <c r="F504" s="11">
        <f t="shared" si="86"/>
        <v>0</v>
      </c>
      <c r="G504" s="11">
        <f t="shared" si="86"/>
        <v>0</v>
      </c>
      <c r="H504" s="11">
        <f t="shared" si="86"/>
        <v>0</v>
      </c>
      <c r="I504" s="11">
        <f t="shared" si="86"/>
        <v>0</v>
      </c>
      <c r="J504" s="11">
        <f t="shared" si="86"/>
        <v>0</v>
      </c>
      <c r="K504" s="11">
        <f t="shared" si="85"/>
        <v>0</v>
      </c>
    </row>
    <row r="505" spans="1:13">
      <c r="C505" s="86" t="s">
        <v>73</v>
      </c>
      <c r="D505" s="11"/>
      <c r="E505" s="11"/>
      <c r="F505" s="11"/>
      <c r="G505" s="11"/>
      <c r="H505" s="11"/>
      <c r="I505" s="11"/>
      <c r="J505" s="11"/>
      <c r="K505" s="11">
        <f t="shared" si="85"/>
        <v>0</v>
      </c>
    </row>
    <row r="506" spans="1:13">
      <c r="C506" s="86" t="s">
        <v>147</v>
      </c>
      <c r="K506" s="11">
        <f t="shared" si="85"/>
        <v>0</v>
      </c>
    </row>
    <row r="507" spans="1:13">
      <c r="C507" s="86"/>
      <c r="D507" s="11"/>
      <c r="E507" s="11"/>
      <c r="F507" s="11"/>
      <c r="G507" s="11"/>
      <c r="H507" s="11"/>
      <c r="I507" s="11"/>
      <c r="J507" s="11"/>
      <c r="K507" s="11">
        <f t="shared" si="85"/>
        <v>0</v>
      </c>
    </row>
    <row r="508" spans="1:13">
      <c r="C508" s="86"/>
    </row>
    <row r="509" spans="1:13">
      <c r="C509" s="86" t="s">
        <v>113</v>
      </c>
      <c r="K509">
        <f>SUM(D509:J509)</f>
        <v>0</v>
      </c>
    </row>
    <row r="510" spans="1:13" s="42" customFormat="1">
      <c r="B510" s="112"/>
      <c r="C510" s="112"/>
    </row>
    <row r="511" spans="1:13">
      <c r="A511" s="83">
        <v>21</v>
      </c>
      <c r="B511" s="87" t="s">
        <v>0</v>
      </c>
      <c r="C511" s="89">
        <v>39903</v>
      </c>
    </row>
    <row r="512" spans="1:13">
      <c r="D512" s="11">
        <f>SUM(D515:D518)</f>
        <v>0</v>
      </c>
      <c r="E512" s="11">
        <f>SUM(E515:E518)</f>
        <v>0</v>
      </c>
      <c r="F512" s="11">
        <f t="shared" ref="F512:K512" si="87">SUM(F515:F518)</f>
        <v>0</v>
      </c>
      <c r="G512" s="11">
        <f t="shared" si="87"/>
        <v>0</v>
      </c>
      <c r="H512" s="11">
        <f t="shared" si="87"/>
        <v>0</v>
      </c>
      <c r="I512" s="11">
        <f t="shared" si="87"/>
        <v>0</v>
      </c>
      <c r="J512" s="11">
        <f t="shared" si="87"/>
        <v>0</v>
      </c>
      <c r="K512" s="11">
        <f t="shared" si="87"/>
        <v>0</v>
      </c>
    </row>
    <row r="513" spans="3:14">
      <c r="C513" s="86" t="s">
        <v>52</v>
      </c>
      <c r="D513" s="90" t="s">
        <v>151</v>
      </c>
      <c r="E513" s="90" t="s">
        <v>6</v>
      </c>
      <c r="F513" s="90" t="s">
        <v>75</v>
      </c>
      <c r="G513" s="90" t="s">
        <v>18</v>
      </c>
      <c r="H513" s="90" t="s">
        <v>18</v>
      </c>
      <c r="I513" s="90" t="s">
        <v>18</v>
      </c>
      <c r="J513" s="90" t="s">
        <v>18</v>
      </c>
    </row>
    <row r="514" spans="3:14">
      <c r="C514" s="86" t="s">
        <v>3</v>
      </c>
      <c r="D514" s="90" t="s">
        <v>63</v>
      </c>
      <c r="E514" s="90" t="s">
        <v>64</v>
      </c>
      <c r="F514" s="90" t="s">
        <v>65</v>
      </c>
      <c r="G514" s="90" t="s">
        <v>66</v>
      </c>
      <c r="H514" s="90" t="s">
        <v>67</v>
      </c>
      <c r="I514" s="90" t="s">
        <v>68</v>
      </c>
      <c r="J514" s="90" t="s">
        <v>69</v>
      </c>
      <c r="K514" s="90" t="s">
        <v>70</v>
      </c>
      <c r="L514" s="90" t="s">
        <v>6</v>
      </c>
      <c r="M514" s="90"/>
      <c r="N514" s="90"/>
    </row>
    <row r="515" spans="3:14">
      <c r="C515" s="86" t="s">
        <v>54</v>
      </c>
      <c r="D515" s="11"/>
      <c r="E515" s="11"/>
      <c r="F515" s="11"/>
      <c r="G515" s="11"/>
      <c r="H515" s="11"/>
      <c r="I515" s="11"/>
      <c r="J515" s="11"/>
      <c r="K515" s="11">
        <f t="shared" ref="K515:K521" si="88">SUM(D515:J515)</f>
        <v>0</v>
      </c>
      <c r="L515" s="11"/>
      <c r="M515" s="11"/>
      <c r="N515" s="11"/>
    </row>
    <row r="516" spans="3:14">
      <c r="C516" s="86" t="s">
        <v>71</v>
      </c>
      <c r="K516" s="11">
        <f t="shared" si="88"/>
        <v>0</v>
      </c>
    </row>
    <row r="517" spans="3:14">
      <c r="C517" s="86" t="s">
        <v>72</v>
      </c>
      <c r="D517" s="11"/>
      <c r="E517" s="11"/>
      <c r="F517" s="11"/>
      <c r="G517" s="11"/>
      <c r="H517" s="11"/>
      <c r="I517" s="11"/>
      <c r="J517" s="11"/>
      <c r="K517" s="11">
        <f t="shared" si="88"/>
        <v>0</v>
      </c>
      <c r="L517" s="11"/>
      <c r="M517" s="11"/>
      <c r="N517" s="11"/>
    </row>
    <row r="518" spans="3:14">
      <c r="C518" s="86" t="s">
        <v>73</v>
      </c>
      <c r="D518" s="11"/>
      <c r="E518" s="11"/>
      <c r="F518" s="11"/>
      <c r="G518" s="11"/>
      <c r="H518" s="11"/>
      <c r="I518" s="11"/>
      <c r="J518" s="11"/>
      <c r="K518" s="11">
        <f t="shared" si="88"/>
        <v>0</v>
      </c>
      <c r="L518" s="11"/>
      <c r="M518" s="11"/>
      <c r="N518" s="11"/>
    </row>
    <row r="519" spans="3:14">
      <c r="C519" s="86" t="s">
        <v>153</v>
      </c>
      <c r="D519" s="11"/>
      <c r="E519" s="11"/>
      <c r="F519" s="11"/>
      <c r="G519" s="11"/>
      <c r="H519" s="11"/>
      <c r="I519" s="11"/>
      <c r="J519" s="11"/>
      <c r="K519" s="11">
        <f t="shared" si="88"/>
        <v>0</v>
      </c>
      <c r="L519" s="11"/>
      <c r="M519" s="11"/>
      <c r="N519" s="11"/>
    </row>
    <row r="520" spans="3:14">
      <c r="C520" s="86"/>
      <c r="D520" s="11"/>
      <c r="E520" s="11"/>
      <c r="F520" s="11"/>
      <c r="G520" s="11"/>
      <c r="H520" s="11"/>
      <c r="I520" s="11"/>
      <c r="J520" s="11"/>
      <c r="K520" s="11">
        <f t="shared" si="88"/>
        <v>0</v>
      </c>
      <c r="L520" s="11"/>
      <c r="M520" s="11"/>
      <c r="N520" s="11"/>
    </row>
    <row r="521" spans="3:14">
      <c r="C521" s="86"/>
      <c r="D521" s="11"/>
      <c r="E521" s="11"/>
      <c r="F521" s="11"/>
      <c r="G521" s="11"/>
      <c r="H521" s="11"/>
      <c r="I521" s="11"/>
      <c r="J521" s="11"/>
      <c r="K521" s="11">
        <f t="shared" si="88"/>
        <v>0</v>
      </c>
      <c r="L521" s="11"/>
      <c r="M521" s="11"/>
      <c r="N521" s="11"/>
    </row>
    <row r="522" spans="3:14">
      <c r="C522" s="86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>
      <c r="C523" s="86" t="s">
        <v>113</v>
      </c>
      <c r="D523" s="15"/>
      <c r="E523" s="15"/>
      <c r="F523" s="15"/>
      <c r="G523" s="15"/>
      <c r="H523" s="15"/>
      <c r="I523" s="15"/>
      <c r="J523" s="15"/>
      <c r="K523" s="15">
        <f>SUM(D523:J523)</f>
        <v>0</v>
      </c>
      <c r="L523" s="11"/>
      <c r="M523" s="11"/>
      <c r="N523" s="11"/>
    </row>
    <row r="524" spans="3:14">
      <c r="C524" s="86" t="s">
        <v>104</v>
      </c>
      <c r="D524" s="15"/>
      <c r="E524" s="15"/>
      <c r="F524" s="15"/>
      <c r="G524" s="15"/>
      <c r="H524" s="15"/>
      <c r="I524" s="15"/>
      <c r="J524" s="15"/>
      <c r="K524" s="11"/>
      <c r="L524" s="11"/>
      <c r="M524" s="15">
        <f>SUM(D524:J524)</f>
        <v>0</v>
      </c>
      <c r="N524" s="11"/>
    </row>
    <row r="525" spans="3:14">
      <c r="C525" s="86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>
      <c r="C526" s="86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>
      <c r="C527" s="86" t="s">
        <v>57</v>
      </c>
      <c r="D527" s="11">
        <f t="shared" ref="D527:K527" si="89">SUM(D530:D533)</f>
        <v>0</v>
      </c>
      <c r="E527" s="11">
        <f t="shared" si="89"/>
        <v>0</v>
      </c>
      <c r="F527" s="11">
        <f t="shared" si="89"/>
        <v>0</v>
      </c>
      <c r="G527" s="11">
        <f t="shared" si="89"/>
        <v>0</v>
      </c>
      <c r="H527" s="11">
        <f t="shared" si="89"/>
        <v>0</v>
      </c>
      <c r="I527" s="11">
        <f t="shared" si="89"/>
        <v>0</v>
      </c>
      <c r="J527" s="11">
        <f t="shared" si="89"/>
        <v>0</v>
      </c>
      <c r="K527" s="11">
        <f t="shared" si="89"/>
        <v>0</v>
      </c>
      <c r="L527" s="11"/>
      <c r="M527" s="11"/>
      <c r="N527" s="11"/>
    </row>
    <row r="528" spans="3:14">
      <c r="C528" s="86" t="s">
        <v>110</v>
      </c>
      <c r="G528" s="11"/>
      <c r="H528" s="11"/>
      <c r="I528" s="11"/>
      <c r="J528" s="11"/>
    </row>
    <row r="529" spans="1:13">
      <c r="C529" s="87" t="s">
        <v>47</v>
      </c>
      <c r="D529" s="90" t="s">
        <v>63</v>
      </c>
      <c r="E529" s="90" t="s">
        <v>64</v>
      </c>
      <c r="F529" s="90" t="s">
        <v>65</v>
      </c>
      <c r="G529" s="90" t="s">
        <v>66</v>
      </c>
      <c r="H529" s="90" t="s">
        <v>67</v>
      </c>
      <c r="I529" s="90" t="s">
        <v>68</v>
      </c>
      <c r="J529" s="90" t="s">
        <v>69</v>
      </c>
      <c r="K529" s="90" t="s">
        <v>70</v>
      </c>
    </row>
    <row r="530" spans="1:13">
      <c r="C530" s="86" t="s">
        <v>107</v>
      </c>
      <c r="D530" s="11">
        <f>D528*0.2</f>
        <v>0</v>
      </c>
      <c r="E530" s="11">
        <f t="shared" ref="E530:J530" si="90">E528*0.2</f>
        <v>0</v>
      </c>
      <c r="F530" s="11">
        <f t="shared" si="90"/>
        <v>0</v>
      </c>
      <c r="G530" s="11">
        <f t="shared" si="90"/>
        <v>0</v>
      </c>
      <c r="H530" s="11">
        <f t="shared" si="90"/>
        <v>0</v>
      </c>
      <c r="I530" s="11">
        <f t="shared" si="90"/>
        <v>0</v>
      </c>
      <c r="J530" s="11">
        <f t="shared" si="90"/>
        <v>0</v>
      </c>
      <c r="K530" s="11">
        <f t="shared" ref="K530:K536" si="91">SUM(D530:J530)</f>
        <v>0</v>
      </c>
    </row>
    <row r="531" spans="1:13">
      <c r="C531" s="86" t="s">
        <v>105</v>
      </c>
      <c r="D531" s="11"/>
      <c r="E531" s="11"/>
      <c r="F531" s="11"/>
      <c r="G531" s="11"/>
      <c r="H531" s="11"/>
      <c r="I531" s="11"/>
      <c r="J531" s="11"/>
      <c r="K531" s="11">
        <f t="shared" si="91"/>
        <v>0</v>
      </c>
    </row>
    <row r="532" spans="1:13">
      <c r="C532" s="86" t="s">
        <v>74</v>
      </c>
      <c r="D532" s="11">
        <f t="shared" ref="D532:J532" si="92">D528*0.8</f>
        <v>0</v>
      </c>
      <c r="E532" s="11">
        <f t="shared" si="92"/>
        <v>0</v>
      </c>
      <c r="F532" s="11">
        <f t="shared" si="92"/>
        <v>0</v>
      </c>
      <c r="G532" s="11">
        <f t="shared" si="92"/>
        <v>0</v>
      </c>
      <c r="H532" s="11">
        <f t="shared" si="92"/>
        <v>0</v>
      </c>
      <c r="I532" s="11">
        <f t="shared" si="92"/>
        <v>0</v>
      </c>
      <c r="J532" s="11">
        <f t="shared" si="92"/>
        <v>0</v>
      </c>
      <c r="K532" s="11">
        <f t="shared" si="91"/>
        <v>0</v>
      </c>
    </row>
    <row r="533" spans="1:13">
      <c r="C533" s="86" t="s">
        <v>73</v>
      </c>
      <c r="D533" s="11"/>
      <c r="E533" s="11"/>
      <c r="F533" s="11"/>
      <c r="G533" s="11"/>
      <c r="H533" s="11"/>
      <c r="I533" s="11"/>
      <c r="J533" s="11"/>
      <c r="K533" s="11">
        <f t="shared" si="91"/>
        <v>0</v>
      </c>
    </row>
    <row r="534" spans="1:13">
      <c r="C534" s="86" t="s">
        <v>152</v>
      </c>
      <c r="D534" s="11"/>
      <c r="K534" s="11">
        <f t="shared" si="91"/>
        <v>0</v>
      </c>
    </row>
    <row r="535" spans="1:13">
      <c r="C535" s="86" t="s">
        <v>154</v>
      </c>
      <c r="D535" s="11"/>
      <c r="E535" s="11"/>
      <c r="F535" s="11"/>
      <c r="G535" s="11"/>
      <c r="K535" s="11">
        <f t="shared" si="91"/>
        <v>0</v>
      </c>
    </row>
    <row r="536" spans="1:13">
      <c r="C536" s="86"/>
      <c r="D536" s="11"/>
      <c r="E536" s="11"/>
      <c r="F536" s="11"/>
      <c r="G536" s="11"/>
      <c r="H536" s="11"/>
      <c r="I536" s="11"/>
      <c r="J536" s="11"/>
      <c r="K536" s="11">
        <f t="shared" si="91"/>
        <v>0</v>
      </c>
    </row>
    <row r="537" spans="1:13">
      <c r="C537" s="86"/>
      <c r="D537" s="11"/>
      <c r="E537" s="11"/>
      <c r="F537" s="11"/>
      <c r="G537" s="11"/>
      <c r="H537" s="11"/>
      <c r="I537" s="11"/>
      <c r="J537" s="11"/>
      <c r="K537" s="11"/>
    </row>
    <row r="538" spans="1:13">
      <c r="C538" s="86" t="s">
        <v>113</v>
      </c>
      <c r="G538" s="15"/>
      <c r="K538">
        <f>SUM(D538:J538)</f>
        <v>0</v>
      </c>
    </row>
    <row r="539" spans="1:13" s="42" customFormat="1">
      <c r="B539" s="112"/>
    </row>
    <row r="540" spans="1:13">
      <c r="A540" s="83">
        <v>22</v>
      </c>
      <c r="B540" s="87" t="s">
        <v>0</v>
      </c>
      <c r="C540" s="89">
        <v>39910</v>
      </c>
    </row>
    <row r="541" spans="1:13">
      <c r="D541" s="11">
        <f t="shared" ref="D541:J541" si="93">SUM(D544:D547)</f>
        <v>0</v>
      </c>
      <c r="E541" s="11">
        <f t="shared" si="93"/>
        <v>0</v>
      </c>
      <c r="F541" s="11">
        <f t="shared" si="93"/>
        <v>0</v>
      </c>
      <c r="G541" s="11">
        <f t="shared" si="93"/>
        <v>0</v>
      </c>
      <c r="H541" s="11">
        <f t="shared" si="93"/>
        <v>0</v>
      </c>
      <c r="I541" s="11">
        <f t="shared" si="93"/>
        <v>0</v>
      </c>
      <c r="J541" s="11">
        <f t="shared" si="93"/>
        <v>0</v>
      </c>
      <c r="K541" s="11">
        <f>SUM(K544:K547)</f>
        <v>0</v>
      </c>
    </row>
    <row r="542" spans="1:13">
      <c r="C542" s="86" t="s">
        <v>52</v>
      </c>
      <c r="D542" s="90" t="s">
        <v>18</v>
      </c>
      <c r="E542" s="90" t="s">
        <v>18</v>
      </c>
      <c r="F542" s="90" t="s">
        <v>18</v>
      </c>
      <c r="G542" s="90" t="s">
        <v>18</v>
      </c>
      <c r="H542" s="90" t="s">
        <v>18</v>
      </c>
      <c r="I542" s="90" t="s">
        <v>18</v>
      </c>
      <c r="J542" s="90" t="s">
        <v>18</v>
      </c>
    </row>
    <row r="543" spans="1:13">
      <c r="C543" s="86" t="s">
        <v>3</v>
      </c>
      <c r="D543" s="90" t="s">
        <v>63</v>
      </c>
      <c r="E543" s="90" t="s">
        <v>64</v>
      </c>
      <c r="F543" s="90" t="s">
        <v>65</v>
      </c>
      <c r="G543" s="90" t="s">
        <v>66</v>
      </c>
      <c r="H543" s="90" t="s">
        <v>67</v>
      </c>
      <c r="I543" s="90" t="s">
        <v>68</v>
      </c>
      <c r="J543" s="90" t="s">
        <v>69</v>
      </c>
      <c r="K543" s="90" t="s">
        <v>70</v>
      </c>
      <c r="L543" s="90"/>
      <c r="M543" s="90"/>
    </row>
    <row r="544" spans="1:13">
      <c r="C544" s="86" t="s">
        <v>54</v>
      </c>
      <c r="D544" s="11"/>
      <c r="E544" s="11"/>
      <c r="F544" s="11"/>
      <c r="G544" s="11"/>
      <c r="H544" s="11"/>
      <c r="I544" s="11"/>
      <c r="J544" s="11"/>
      <c r="K544" s="11">
        <f t="shared" ref="K544:K550" si="94">SUM(D544:J544)</f>
        <v>0</v>
      </c>
    </row>
    <row r="545" spans="3:13">
      <c r="C545" s="86" t="s">
        <v>71</v>
      </c>
      <c r="D545" s="11"/>
      <c r="E545" s="11"/>
      <c r="F545" s="11"/>
      <c r="G545" s="11"/>
      <c r="H545" s="11"/>
      <c r="I545" s="11"/>
      <c r="J545" s="11"/>
      <c r="K545" s="11">
        <f t="shared" si="94"/>
        <v>0</v>
      </c>
    </row>
    <row r="546" spans="3:13">
      <c r="C546" s="86" t="s">
        <v>72</v>
      </c>
      <c r="D546" s="11"/>
      <c r="E546" s="11"/>
      <c r="F546" s="11"/>
      <c r="G546" s="11"/>
      <c r="H546" s="11"/>
      <c r="I546" s="11"/>
      <c r="J546" s="11"/>
      <c r="K546" s="11">
        <f t="shared" si="94"/>
        <v>0</v>
      </c>
    </row>
    <row r="547" spans="3:13">
      <c r="C547" s="86" t="s">
        <v>73</v>
      </c>
      <c r="D547" s="11"/>
      <c r="E547" s="11"/>
      <c r="F547" s="11"/>
      <c r="G547" s="11"/>
      <c r="H547" s="11"/>
      <c r="I547" s="11"/>
      <c r="J547" s="11"/>
      <c r="K547" s="11">
        <f>SUM(D547:J547)</f>
        <v>0</v>
      </c>
    </row>
    <row r="548" spans="3:13">
      <c r="C548" s="86" t="s">
        <v>159</v>
      </c>
      <c r="D548" s="11"/>
      <c r="E548" s="11"/>
      <c r="F548" s="11"/>
      <c r="G548" s="11"/>
      <c r="H548" s="11"/>
      <c r="I548" s="11"/>
      <c r="J548" s="11"/>
      <c r="K548" s="11">
        <f>SUM(D548:J548)</f>
        <v>0</v>
      </c>
    </row>
    <row r="549" spans="3:13">
      <c r="C549" s="86" t="s">
        <v>156</v>
      </c>
      <c r="D549" s="11"/>
      <c r="E549" s="11"/>
      <c r="F549" s="11"/>
      <c r="G549" s="11"/>
      <c r="H549" s="11"/>
      <c r="I549" s="11"/>
      <c r="J549" s="11"/>
      <c r="K549" s="11">
        <f t="shared" si="94"/>
        <v>0</v>
      </c>
    </row>
    <row r="550" spans="3:13">
      <c r="C550" s="86" t="s">
        <v>157</v>
      </c>
      <c r="H550" s="11"/>
      <c r="I550" s="11"/>
      <c r="J550" s="11"/>
      <c r="K550" s="11">
        <f t="shared" si="94"/>
        <v>0</v>
      </c>
    </row>
    <row r="551" spans="3:13">
      <c r="C551" s="86"/>
      <c r="H551" s="11"/>
      <c r="I551" s="11"/>
      <c r="K551" s="11"/>
    </row>
    <row r="552" spans="3:13">
      <c r="C552" s="86" t="s">
        <v>113</v>
      </c>
      <c r="D552" s="15"/>
      <c r="E552" s="15"/>
      <c r="F552" s="15"/>
      <c r="G552" s="15"/>
      <c r="H552" s="15"/>
      <c r="I552" s="15"/>
      <c r="J552" s="15"/>
      <c r="K552" s="15">
        <f>SUM(D552:J552)</f>
        <v>0</v>
      </c>
      <c r="L552" s="11"/>
      <c r="M552" s="11"/>
    </row>
    <row r="553" spans="3:13">
      <c r="C553" s="86" t="s">
        <v>104</v>
      </c>
      <c r="D553" s="15"/>
      <c r="E553" s="15"/>
      <c r="F553" s="15"/>
      <c r="G553" s="15"/>
      <c r="H553" s="15"/>
      <c r="I553" s="15"/>
      <c r="J553" s="15"/>
      <c r="K553" s="11"/>
      <c r="L553" s="11"/>
      <c r="M553" s="15">
        <f>SUM(D553:J553)</f>
        <v>0</v>
      </c>
    </row>
    <row r="554" spans="3:13">
      <c r="C554" s="86"/>
      <c r="D554" s="11"/>
      <c r="G554" s="11"/>
      <c r="K554" s="11"/>
    </row>
    <row r="556" spans="3:13">
      <c r="C556" s="86" t="s">
        <v>57</v>
      </c>
      <c r="D556" s="11">
        <f t="shared" ref="D556:J556" si="95">SUM(D559:D562)</f>
        <v>0</v>
      </c>
      <c r="E556" s="11">
        <f t="shared" si="95"/>
        <v>0</v>
      </c>
      <c r="F556" s="11">
        <f t="shared" si="95"/>
        <v>0</v>
      </c>
      <c r="G556" s="11">
        <f t="shared" si="95"/>
        <v>0</v>
      </c>
      <c r="H556" s="11">
        <f t="shared" si="95"/>
        <v>0</v>
      </c>
      <c r="I556" s="11">
        <f t="shared" si="95"/>
        <v>0</v>
      </c>
      <c r="J556" s="11">
        <f t="shared" si="95"/>
        <v>0</v>
      </c>
      <c r="K556" s="11">
        <f>SUM(K559:K562)</f>
        <v>0</v>
      </c>
    </row>
    <row r="557" spans="3:13">
      <c r="C557" s="86" t="s">
        <v>110</v>
      </c>
      <c r="K557" s="11"/>
    </row>
    <row r="558" spans="3:13">
      <c r="C558" s="87" t="s">
        <v>47</v>
      </c>
      <c r="D558" s="90" t="s">
        <v>63</v>
      </c>
      <c r="E558" s="90" t="s">
        <v>64</v>
      </c>
      <c r="F558" s="90" t="s">
        <v>65</v>
      </c>
      <c r="G558" s="90" t="s">
        <v>66</v>
      </c>
      <c r="H558" s="90" t="s">
        <v>67</v>
      </c>
      <c r="I558" s="90" t="s">
        <v>68</v>
      </c>
      <c r="J558" s="90" t="s">
        <v>69</v>
      </c>
      <c r="K558" s="90" t="s">
        <v>70</v>
      </c>
    </row>
    <row r="559" spans="3:13">
      <c r="C559" s="86" t="s">
        <v>107</v>
      </c>
      <c r="D559" s="11">
        <f>D557*0.2</f>
        <v>0</v>
      </c>
      <c r="E559" s="11">
        <f t="shared" ref="E559:J559" si="96">E557*0.2</f>
        <v>0</v>
      </c>
      <c r="F559" s="11">
        <f t="shared" si="96"/>
        <v>0</v>
      </c>
      <c r="G559" s="11">
        <f t="shared" si="96"/>
        <v>0</v>
      </c>
      <c r="H559" s="11">
        <f t="shared" si="96"/>
        <v>0</v>
      </c>
      <c r="I559" s="11">
        <f t="shared" si="96"/>
        <v>0</v>
      </c>
      <c r="J559" s="11">
        <f t="shared" si="96"/>
        <v>0</v>
      </c>
      <c r="K559" s="11">
        <f t="shared" ref="K559:K565" si="97">SUM(D559:J559)</f>
        <v>0</v>
      </c>
    </row>
    <row r="560" spans="3:13">
      <c r="C560" s="86" t="s">
        <v>105</v>
      </c>
      <c r="D560" s="11"/>
      <c r="E560" s="11"/>
      <c r="F560" s="11"/>
      <c r="G560" s="11"/>
      <c r="H560" s="11"/>
      <c r="I560" s="11"/>
      <c r="J560" s="11"/>
      <c r="K560" s="11">
        <f t="shared" si="97"/>
        <v>0</v>
      </c>
    </row>
    <row r="561" spans="1:14">
      <c r="C561" s="86" t="s">
        <v>74</v>
      </c>
      <c r="D561" s="11">
        <f>D557*0.8</f>
        <v>0</v>
      </c>
      <c r="E561" s="11">
        <f t="shared" ref="E561:J561" si="98">E557*0.8</f>
        <v>0</v>
      </c>
      <c r="F561" s="11">
        <f t="shared" si="98"/>
        <v>0</v>
      </c>
      <c r="G561" s="11">
        <f t="shared" si="98"/>
        <v>0</v>
      </c>
      <c r="H561" s="11">
        <f t="shared" si="98"/>
        <v>0</v>
      </c>
      <c r="I561" s="11">
        <f t="shared" si="98"/>
        <v>0</v>
      </c>
      <c r="J561" s="11">
        <f t="shared" si="98"/>
        <v>0</v>
      </c>
      <c r="K561" s="11">
        <f t="shared" si="97"/>
        <v>0</v>
      </c>
    </row>
    <row r="562" spans="1:14">
      <c r="C562" s="86" t="s">
        <v>73</v>
      </c>
      <c r="D562" s="11"/>
      <c r="E562" s="11"/>
      <c r="F562" s="11"/>
      <c r="G562" s="11"/>
      <c r="H562" s="11"/>
      <c r="I562" s="11"/>
      <c r="J562" s="11"/>
      <c r="K562" s="11">
        <f t="shared" si="97"/>
        <v>0</v>
      </c>
    </row>
    <row r="563" spans="1:14">
      <c r="C563" s="86" t="s">
        <v>155</v>
      </c>
      <c r="F563" s="11"/>
      <c r="K563" s="11">
        <f t="shared" si="97"/>
        <v>0</v>
      </c>
    </row>
    <row r="564" spans="1:14">
      <c r="C564" s="86" t="s">
        <v>156</v>
      </c>
      <c r="F564" s="11"/>
      <c r="G564" s="11"/>
      <c r="H564" s="11"/>
      <c r="I564" s="11"/>
      <c r="J564" s="11"/>
      <c r="K564" s="11">
        <f t="shared" si="97"/>
        <v>0</v>
      </c>
    </row>
    <row r="565" spans="1:14">
      <c r="C565" s="86" t="s">
        <v>158</v>
      </c>
      <c r="D565" s="11"/>
      <c r="I565" s="11"/>
      <c r="K565" s="11">
        <f t="shared" si="97"/>
        <v>0</v>
      </c>
    </row>
    <row r="566" spans="1:14">
      <c r="C566" s="86"/>
      <c r="D566" s="11"/>
      <c r="K566" s="11"/>
    </row>
    <row r="567" spans="1:14">
      <c r="C567" s="86"/>
      <c r="D567" s="11"/>
      <c r="K567" s="11"/>
    </row>
    <row r="568" spans="1:14">
      <c r="C568" s="86" t="s">
        <v>113</v>
      </c>
      <c r="G568" s="15"/>
      <c r="K568">
        <f>SUM(D568:J568)</f>
        <v>0</v>
      </c>
    </row>
    <row r="569" spans="1:14" s="42" customFormat="1">
      <c r="B569" s="112"/>
    </row>
    <row r="570" spans="1:14">
      <c r="A570" s="83">
        <v>23</v>
      </c>
      <c r="B570" s="87" t="s">
        <v>0</v>
      </c>
      <c r="C570" s="89">
        <v>39917</v>
      </c>
    </row>
    <row r="571" spans="1:14">
      <c r="D571" s="11">
        <f>SUM(D574:D577)</f>
        <v>0</v>
      </c>
      <c r="E571" s="11">
        <f t="shared" ref="E571:K571" si="99">SUM(E574:E577)</f>
        <v>0</v>
      </c>
      <c r="F571" s="11">
        <f t="shared" si="99"/>
        <v>0</v>
      </c>
      <c r="G571" s="11">
        <f t="shared" si="99"/>
        <v>0</v>
      </c>
      <c r="H571" s="11">
        <f t="shared" si="99"/>
        <v>0</v>
      </c>
      <c r="I571" s="11">
        <f t="shared" si="99"/>
        <v>0</v>
      </c>
      <c r="J571" s="11">
        <f>SUM(J574:J577)</f>
        <v>0</v>
      </c>
      <c r="K571" s="11">
        <f t="shared" si="99"/>
        <v>0</v>
      </c>
    </row>
    <row r="572" spans="1:14">
      <c r="C572" s="86" t="s">
        <v>52</v>
      </c>
      <c r="D572" s="90" t="s">
        <v>77</v>
      </c>
      <c r="E572" s="90" t="s">
        <v>6</v>
      </c>
      <c r="F572" s="90" t="s">
        <v>75</v>
      </c>
      <c r="G572" s="90" t="s">
        <v>18</v>
      </c>
      <c r="H572" s="90" t="s">
        <v>18</v>
      </c>
      <c r="I572" s="90" t="s">
        <v>18</v>
      </c>
      <c r="J572" s="90" t="s">
        <v>18</v>
      </c>
    </row>
    <row r="573" spans="1:14">
      <c r="C573" s="86" t="s">
        <v>3</v>
      </c>
      <c r="D573" s="90" t="s">
        <v>63</v>
      </c>
      <c r="E573" s="90" t="s">
        <v>64</v>
      </c>
      <c r="F573" s="90" t="s">
        <v>65</v>
      </c>
      <c r="G573" s="90" t="s">
        <v>66</v>
      </c>
      <c r="H573" s="90" t="s">
        <v>67</v>
      </c>
      <c r="I573" s="90" t="s">
        <v>68</v>
      </c>
      <c r="J573" s="90" t="s">
        <v>69</v>
      </c>
      <c r="K573" s="90" t="s">
        <v>70</v>
      </c>
      <c r="L573" s="90" t="s">
        <v>6</v>
      </c>
      <c r="N573" s="90"/>
    </row>
    <row r="574" spans="1:14">
      <c r="C574" s="86" t="s">
        <v>54</v>
      </c>
      <c r="D574" s="11"/>
      <c r="E574" s="11"/>
      <c r="F574" s="11"/>
      <c r="G574" s="11"/>
      <c r="H574" s="11"/>
      <c r="I574" s="11"/>
      <c r="J574" s="11"/>
      <c r="K574" s="11">
        <f t="shared" ref="K574:K579" si="100">SUM(D574:J574)</f>
        <v>0</v>
      </c>
      <c r="L574" s="11"/>
      <c r="M574" s="11"/>
      <c r="N574" s="11"/>
    </row>
    <row r="575" spans="1:14">
      <c r="C575" s="86" t="s">
        <v>71</v>
      </c>
      <c r="E575" s="11"/>
      <c r="F575" s="11"/>
      <c r="G575" s="11"/>
      <c r="H575" s="11"/>
      <c r="I575" s="11"/>
      <c r="J575" s="11"/>
      <c r="K575" s="11">
        <f t="shared" si="100"/>
        <v>0</v>
      </c>
    </row>
    <row r="576" spans="1:14">
      <c r="C576" s="86" t="s">
        <v>72</v>
      </c>
      <c r="D576" s="11"/>
      <c r="E576" s="11"/>
      <c r="F576" s="11"/>
      <c r="G576" s="11"/>
      <c r="H576" s="11"/>
      <c r="I576" s="11"/>
      <c r="J576" s="11"/>
      <c r="K576" s="11">
        <f t="shared" si="100"/>
        <v>0</v>
      </c>
      <c r="L576" s="11"/>
      <c r="M576" s="11"/>
      <c r="N576" s="11"/>
    </row>
    <row r="577" spans="3:14">
      <c r="C577" s="86" t="s">
        <v>73</v>
      </c>
      <c r="D577" s="11"/>
      <c r="E577" s="11"/>
      <c r="F577" s="11"/>
      <c r="G577" s="11"/>
      <c r="H577" s="11"/>
      <c r="I577" s="11"/>
      <c r="J577" s="11"/>
      <c r="K577" s="11">
        <f t="shared" si="100"/>
        <v>0</v>
      </c>
      <c r="L577" s="11"/>
      <c r="M577" s="11"/>
      <c r="N577" s="11"/>
    </row>
    <row r="578" spans="3:14">
      <c r="C578" s="86" t="s">
        <v>160</v>
      </c>
      <c r="D578" s="11"/>
      <c r="E578" s="11"/>
      <c r="F578" s="11"/>
      <c r="G578" s="11"/>
      <c r="I578" s="11"/>
      <c r="J578" s="11"/>
      <c r="K578" s="11">
        <f t="shared" si="100"/>
        <v>0</v>
      </c>
      <c r="L578" s="11"/>
      <c r="M578" s="11"/>
      <c r="N578" s="11"/>
    </row>
    <row r="579" spans="3:14">
      <c r="C579" s="86" t="s">
        <v>161</v>
      </c>
      <c r="D579" s="11"/>
      <c r="E579" s="11"/>
      <c r="F579" s="11"/>
      <c r="G579" s="11"/>
      <c r="H579" s="11"/>
      <c r="I579" s="11"/>
      <c r="J579" s="11"/>
      <c r="K579" s="11">
        <f t="shared" si="100"/>
        <v>0</v>
      </c>
      <c r="L579" s="11"/>
      <c r="M579" s="11"/>
      <c r="N579" s="11"/>
    </row>
    <row r="580" spans="3:14">
      <c r="C580" s="86" t="s">
        <v>162</v>
      </c>
      <c r="E580" s="11"/>
      <c r="F580" s="11"/>
      <c r="G580" s="11"/>
      <c r="H580" s="11"/>
      <c r="I580" s="11"/>
      <c r="J580" s="11"/>
      <c r="K580" s="11">
        <f>SUM(E580:J580)</f>
        <v>0</v>
      </c>
      <c r="L580" s="11"/>
      <c r="M580" s="11"/>
      <c r="N580" s="11"/>
    </row>
    <row r="581" spans="3:14">
      <c r="C581" s="86" t="s">
        <v>163</v>
      </c>
      <c r="E581" s="11"/>
      <c r="F581" s="11"/>
      <c r="G581" s="11"/>
      <c r="H581" s="11"/>
      <c r="I581" s="11"/>
      <c r="J581" s="11"/>
      <c r="K581" s="11">
        <f>SUM(E581:J581)</f>
        <v>0</v>
      </c>
      <c r="L581" s="11"/>
      <c r="M581" s="11"/>
      <c r="N581" s="11"/>
    </row>
    <row r="582" spans="3:14">
      <c r="C582" s="86" t="s">
        <v>149</v>
      </c>
      <c r="D582" s="11"/>
      <c r="E582" s="11"/>
      <c r="F582" s="11"/>
      <c r="G582" s="11"/>
      <c r="H582" s="11"/>
      <c r="I582" s="11"/>
      <c r="J582" s="11"/>
      <c r="K582" s="11">
        <f>SUM(E582:J582)</f>
        <v>0</v>
      </c>
      <c r="L582" s="11"/>
      <c r="M582" s="11"/>
      <c r="N582" s="11"/>
    </row>
    <row r="583" spans="3:14">
      <c r="C583" s="86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>
      <c r="C584" s="86" t="s">
        <v>113</v>
      </c>
      <c r="D584" s="15"/>
      <c r="E584" s="15"/>
      <c r="F584" s="15"/>
      <c r="G584" s="15"/>
      <c r="H584" s="15"/>
      <c r="I584" s="15"/>
      <c r="J584" s="15"/>
      <c r="K584" s="15">
        <f>SUM(D584:J584)</f>
        <v>0</v>
      </c>
      <c r="L584" s="11"/>
      <c r="M584" s="11"/>
      <c r="N584" s="11"/>
    </row>
    <row r="585" spans="3:14">
      <c r="C585" s="86" t="s">
        <v>104</v>
      </c>
      <c r="D585" s="15"/>
      <c r="E585" s="15"/>
      <c r="F585" s="15"/>
      <c r="G585" s="15"/>
      <c r="H585" s="15"/>
      <c r="I585" s="15"/>
      <c r="J585" s="15"/>
      <c r="K585" s="11"/>
      <c r="L585" s="11"/>
      <c r="M585" s="15">
        <f>SUM(D585:J585)</f>
        <v>0</v>
      </c>
      <c r="N585" s="11"/>
    </row>
    <row r="586" spans="3:14">
      <c r="C586" s="86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>
      <c r="C587" s="86" t="s">
        <v>57</v>
      </c>
      <c r="D587" s="11">
        <f t="shared" ref="D587:K587" si="101">SUM(D590:D593)</f>
        <v>0</v>
      </c>
      <c r="E587" s="11">
        <f t="shared" si="101"/>
        <v>0</v>
      </c>
      <c r="F587" s="11">
        <f t="shared" si="101"/>
        <v>0</v>
      </c>
      <c r="G587" s="11">
        <f t="shared" si="101"/>
        <v>0</v>
      </c>
      <c r="H587" s="11">
        <f t="shared" si="101"/>
        <v>0</v>
      </c>
      <c r="I587" s="11">
        <f t="shared" si="101"/>
        <v>0</v>
      </c>
      <c r="J587" s="11">
        <f t="shared" si="101"/>
        <v>0</v>
      </c>
      <c r="K587" s="11">
        <f t="shared" si="101"/>
        <v>0</v>
      </c>
      <c r="L587" s="11"/>
      <c r="M587" s="11"/>
      <c r="N587" s="11"/>
    </row>
    <row r="588" spans="3:14">
      <c r="C588" s="86" t="s">
        <v>110</v>
      </c>
    </row>
    <row r="589" spans="3:14">
      <c r="C589" s="87" t="s">
        <v>47</v>
      </c>
      <c r="D589" s="90" t="s">
        <v>63</v>
      </c>
      <c r="E589" s="90" t="s">
        <v>64</v>
      </c>
      <c r="F589" s="90" t="s">
        <v>65</v>
      </c>
      <c r="G589" s="90" t="s">
        <v>66</v>
      </c>
      <c r="H589" s="90" t="s">
        <v>67</v>
      </c>
      <c r="I589" s="90" t="s">
        <v>68</v>
      </c>
      <c r="J589" s="90" t="s">
        <v>69</v>
      </c>
      <c r="K589" s="90" t="s">
        <v>70</v>
      </c>
    </row>
    <row r="590" spans="3:14">
      <c r="C590" s="86" t="s">
        <v>107</v>
      </c>
      <c r="D590" s="11">
        <f>D588*0.2</f>
        <v>0</v>
      </c>
      <c r="E590" s="11">
        <f t="shared" ref="E590:J590" si="102">E588*0.2</f>
        <v>0</v>
      </c>
      <c r="F590" s="11">
        <f t="shared" si="102"/>
        <v>0</v>
      </c>
      <c r="G590" s="11">
        <f t="shared" si="102"/>
        <v>0</v>
      </c>
      <c r="H590" s="11">
        <f t="shared" si="102"/>
        <v>0</v>
      </c>
      <c r="I590" s="11">
        <f t="shared" si="102"/>
        <v>0</v>
      </c>
      <c r="J590" s="11">
        <f t="shared" si="102"/>
        <v>0</v>
      </c>
      <c r="K590" s="11">
        <f t="shared" ref="K590:K595" si="103">SUM(D590:J590)</f>
        <v>0</v>
      </c>
    </row>
    <row r="591" spans="3:14">
      <c r="C591" s="86" t="s">
        <v>105</v>
      </c>
      <c r="D591" s="11"/>
      <c r="E591" s="11"/>
      <c r="F591" s="11"/>
      <c r="G591" s="11"/>
      <c r="H591" s="11"/>
      <c r="I591" s="11"/>
      <c r="J591" s="11"/>
      <c r="K591" s="11">
        <f t="shared" si="103"/>
        <v>0</v>
      </c>
    </row>
    <row r="592" spans="3:14">
      <c r="C592" s="86" t="s">
        <v>74</v>
      </c>
      <c r="D592" s="11">
        <f t="shared" ref="D592:J592" si="104">D588*0.8</f>
        <v>0</v>
      </c>
      <c r="E592" s="11">
        <f t="shared" si="104"/>
        <v>0</v>
      </c>
      <c r="F592" s="11">
        <f t="shared" si="104"/>
        <v>0</v>
      </c>
      <c r="G592" s="11">
        <f t="shared" si="104"/>
        <v>0</v>
      </c>
      <c r="H592" s="11">
        <f t="shared" si="104"/>
        <v>0</v>
      </c>
      <c r="I592" s="11">
        <f t="shared" si="104"/>
        <v>0</v>
      </c>
      <c r="J592" s="11">
        <f t="shared" si="104"/>
        <v>0</v>
      </c>
      <c r="K592" s="11">
        <f t="shared" si="103"/>
        <v>0</v>
      </c>
    </row>
    <row r="593" spans="1:13">
      <c r="C593" s="86" t="s">
        <v>73</v>
      </c>
      <c r="D593" s="11"/>
      <c r="E593" s="11"/>
      <c r="F593" s="11"/>
      <c r="G593" s="11"/>
      <c r="H593" s="11"/>
      <c r="I593" s="11"/>
      <c r="J593" s="11"/>
      <c r="K593" s="11">
        <f t="shared" si="103"/>
        <v>0</v>
      </c>
    </row>
    <row r="594" spans="1:13">
      <c r="C594" s="86" t="s">
        <v>161</v>
      </c>
      <c r="D594" s="11"/>
      <c r="E594" s="11"/>
      <c r="F594" s="11"/>
      <c r="K594" s="11">
        <f t="shared" si="103"/>
        <v>0</v>
      </c>
    </row>
    <row r="595" spans="1:13">
      <c r="C595" s="86" t="s">
        <v>164</v>
      </c>
      <c r="D595" s="11"/>
      <c r="E595" s="11"/>
      <c r="F595" s="11"/>
      <c r="G595" s="11"/>
      <c r="K595" s="11">
        <f t="shared" si="103"/>
        <v>0</v>
      </c>
    </row>
    <row r="596" spans="1:13">
      <c r="C596" s="86"/>
      <c r="D596" s="11"/>
      <c r="E596" s="11"/>
      <c r="F596" s="11"/>
      <c r="G596" s="11"/>
      <c r="H596" s="11"/>
      <c r="I596" s="11"/>
      <c r="J596" s="11"/>
      <c r="K596" s="11"/>
    </row>
    <row r="597" spans="1:13">
      <c r="C597" s="86" t="s">
        <v>113</v>
      </c>
      <c r="G597" s="15"/>
      <c r="K597">
        <f>SUM(D597:J597)</f>
        <v>0</v>
      </c>
    </row>
    <row r="598" spans="1:13" s="42" customFormat="1">
      <c r="B598" s="112"/>
    </row>
    <row r="599" spans="1:13">
      <c r="A599" s="83">
        <v>24</v>
      </c>
      <c r="B599" s="87" t="s">
        <v>0</v>
      </c>
      <c r="C599" s="89">
        <v>39924</v>
      </c>
    </row>
    <row r="600" spans="1:13">
      <c r="D600" s="11">
        <f>SUM(D603:D606)</f>
        <v>0</v>
      </c>
      <c r="E600" s="11">
        <f t="shared" ref="E600:K600" si="105">SUM(E603:E606)</f>
        <v>0</v>
      </c>
      <c r="F600" s="11">
        <f t="shared" si="105"/>
        <v>0</v>
      </c>
      <c r="G600" s="11">
        <f t="shared" si="105"/>
        <v>0</v>
      </c>
      <c r="H600" s="11">
        <f t="shared" si="105"/>
        <v>0</v>
      </c>
      <c r="I600" s="11">
        <f t="shared" si="105"/>
        <v>0</v>
      </c>
      <c r="J600" s="11">
        <f t="shared" si="105"/>
        <v>0</v>
      </c>
      <c r="K600" s="11">
        <f t="shared" si="105"/>
        <v>0</v>
      </c>
    </row>
    <row r="601" spans="1:13">
      <c r="C601" s="86" t="s">
        <v>52</v>
      </c>
      <c r="D601" s="90" t="s">
        <v>18</v>
      </c>
      <c r="E601" s="90" t="s">
        <v>18</v>
      </c>
      <c r="F601" s="90" t="s">
        <v>18</v>
      </c>
      <c r="G601" s="90" t="s">
        <v>18</v>
      </c>
      <c r="H601" s="90" t="s">
        <v>18</v>
      </c>
      <c r="I601" s="90" t="s">
        <v>18</v>
      </c>
      <c r="J601" s="90" t="s">
        <v>18</v>
      </c>
    </row>
    <row r="602" spans="1:13">
      <c r="C602" s="86" t="s">
        <v>3</v>
      </c>
      <c r="D602" s="90" t="s">
        <v>63</v>
      </c>
      <c r="E602" s="90" t="s">
        <v>64</v>
      </c>
      <c r="F602" s="90" t="s">
        <v>65</v>
      </c>
      <c r="G602" s="90" t="s">
        <v>66</v>
      </c>
      <c r="H602" s="90" t="s">
        <v>67</v>
      </c>
      <c r="I602" s="90" t="s">
        <v>68</v>
      </c>
      <c r="J602" s="90" t="s">
        <v>69</v>
      </c>
      <c r="K602" s="90" t="s">
        <v>70</v>
      </c>
      <c r="L602" s="90" t="s">
        <v>6</v>
      </c>
      <c r="M602" s="90"/>
    </row>
    <row r="603" spans="1:13">
      <c r="C603" s="86" t="s">
        <v>54</v>
      </c>
      <c r="D603" s="11"/>
      <c r="E603" s="11"/>
      <c r="F603" s="11"/>
      <c r="G603" s="11"/>
      <c r="H603" s="11"/>
      <c r="I603" s="11"/>
      <c r="J603" s="11"/>
      <c r="K603" s="11">
        <f t="shared" ref="K603:K609" si="106">SUM(D603:J603)</f>
        <v>0</v>
      </c>
    </row>
    <row r="604" spans="1:13">
      <c r="C604" s="86" t="s">
        <v>71</v>
      </c>
      <c r="D604" s="11"/>
      <c r="E604" s="11"/>
      <c r="F604" s="11"/>
      <c r="G604" s="11"/>
      <c r="H604" s="11"/>
      <c r="I604" s="11"/>
      <c r="J604" s="11"/>
      <c r="K604" s="11">
        <f t="shared" si="106"/>
        <v>0</v>
      </c>
    </row>
    <row r="605" spans="1:13">
      <c r="C605" s="86" t="s">
        <v>72</v>
      </c>
      <c r="D605" s="11"/>
      <c r="E605" s="11"/>
      <c r="F605" s="11"/>
      <c r="G605" s="11"/>
      <c r="H605" s="11"/>
      <c r="I605" s="11"/>
      <c r="J605" s="11"/>
      <c r="K605" s="11">
        <f t="shared" si="106"/>
        <v>0</v>
      </c>
    </row>
    <row r="606" spans="1:13">
      <c r="C606" s="86" t="s">
        <v>73</v>
      </c>
      <c r="D606" s="11"/>
      <c r="E606" s="11"/>
      <c r="F606" s="11"/>
      <c r="G606" s="11"/>
      <c r="H606" s="11"/>
      <c r="I606" s="11"/>
      <c r="J606" s="11"/>
      <c r="K606" s="11">
        <f t="shared" si="106"/>
        <v>0</v>
      </c>
    </row>
    <row r="607" spans="1:13">
      <c r="C607" s="86" t="s">
        <v>165</v>
      </c>
      <c r="D607" s="11"/>
      <c r="E607" s="11"/>
      <c r="F607" s="11"/>
      <c r="G607" s="11"/>
      <c r="H607" s="11"/>
      <c r="I607" s="11"/>
      <c r="J607" s="11"/>
      <c r="K607" s="11">
        <f t="shared" si="106"/>
        <v>0</v>
      </c>
    </row>
    <row r="608" spans="1:13">
      <c r="C608" s="86" t="s">
        <v>166</v>
      </c>
      <c r="D608" s="11"/>
      <c r="E608" s="11"/>
      <c r="F608" s="11"/>
      <c r="G608" s="11"/>
      <c r="H608" s="11"/>
      <c r="I608" s="11"/>
      <c r="J608" s="11"/>
      <c r="K608" s="11">
        <f t="shared" si="106"/>
        <v>0</v>
      </c>
    </row>
    <row r="609" spans="2:15">
      <c r="C609" s="86" t="s">
        <v>167</v>
      </c>
      <c r="D609" s="11"/>
      <c r="E609" s="11"/>
      <c r="F609" s="11"/>
      <c r="G609" s="11"/>
      <c r="H609" s="11"/>
      <c r="I609" s="11"/>
      <c r="J609" s="11"/>
      <c r="K609" s="11">
        <f t="shared" si="106"/>
        <v>0</v>
      </c>
    </row>
    <row r="610" spans="2:15">
      <c r="C610" s="86"/>
      <c r="D610" s="11"/>
      <c r="E610" s="11"/>
      <c r="F610" s="11"/>
      <c r="G610" s="11"/>
      <c r="H610" s="11"/>
      <c r="I610" s="11"/>
      <c r="J610" s="11"/>
      <c r="K610" s="11"/>
    </row>
    <row r="611" spans="2:15">
      <c r="C611" s="86" t="s">
        <v>113</v>
      </c>
      <c r="D611" s="15"/>
      <c r="E611" s="15"/>
      <c r="F611" s="15"/>
      <c r="G611" s="15"/>
      <c r="H611" s="15"/>
      <c r="I611" s="15"/>
      <c r="J611" s="15"/>
      <c r="K611" s="15">
        <f>SUM(D611:J611)</f>
        <v>0</v>
      </c>
      <c r="L611" s="11"/>
      <c r="M611" s="11"/>
    </row>
    <row r="612" spans="2:15">
      <c r="C612" s="86" t="s">
        <v>104</v>
      </c>
      <c r="D612" s="15"/>
      <c r="E612" s="15"/>
      <c r="F612" s="15"/>
      <c r="G612" s="15"/>
      <c r="H612" s="15"/>
      <c r="I612" s="15"/>
      <c r="J612" s="15"/>
      <c r="K612" s="11"/>
      <c r="L612" s="11"/>
      <c r="M612" s="15">
        <f>SUM(D612:J612)</f>
        <v>0</v>
      </c>
    </row>
    <row r="613" spans="2:15">
      <c r="C613" s="86"/>
      <c r="D613" s="11"/>
      <c r="E613" s="11"/>
      <c r="F613" s="11"/>
      <c r="G613" s="11"/>
      <c r="H613" s="11"/>
      <c r="I613" s="11"/>
      <c r="J613" s="11"/>
      <c r="K613" s="11"/>
    </row>
    <row r="614" spans="2:15">
      <c r="C614" s="86" t="s">
        <v>57</v>
      </c>
      <c r="D614" s="11">
        <f t="shared" ref="D614:K614" si="107">SUM(D617:D620)</f>
        <v>0</v>
      </c>
      <c r="E614" s="11">
        <f t="shared" si="107"/>
        <v>0</v>
      </c>
      <c r="F614" s="11">
        <f t="shared" si="107"/>
        <v>0</v>
      </c>
      <c r="G614" s="11">
        <f t="shared" si="107"/>
        <v>0</v>
      </c>
      <c r="H614" s="11">
        <f t="shared" si="107"/>
        <v>0</v>
      </c>
      <c r="I614" s="11">
        <f t="shared" si="107"/>
        <v>0</v>
      </c>
      <c r="J614" s="11">
        <f t="shared" si="107"/>
        <v>9.5</v>
      </c>
      <c r="K614" s="11">
        <f t="shared" si="107"/>
        <v>9.5</v>
      </c>
    </row>
    <row r="615" spans="2:15">
      <c r="C615" s="86" t="s">
        <v>110</v>
      </c>
    </row>
    <row r="616" spans="2:15">
      <c r="C616" s="87" t="s">
        <v>47</v>
      </c>
      <c r="D616" s="90" t="s">
        <v>63</v>
      </c>
      <c r="E616" s="90" t="s">
        <v>64</v>
      </c>
      <c r="F616" s="90" t="s">
        <v>65</v>
      </c>
      <c r="G616" s="90" t="s">
        <v>66</v>
      </c>
      <c r="H616" s="90" t="s">
        <v>67</v>
      </c>
      <c r="I616" s="90" t="s">
        <v>68</v>
      </c>
      <c r="J616" s="90" t="s">
        <v>69</v>
      </c>
      <c r="K616" s="90" t="s">
        <v>70</v>
      </c>
    </row>
    <row r="617" spans="2:15">
      <c r="C617" s="86" t="s">
        <v>107</v>
      </c>
      <c r="D617" s="11">
        <f>D615*0.2</f>
        <v>0</v>
      </c>
      <c r="E617" s="11">
        <f t="shared" ref="E617:J617" si="108">E615*0.2</f>
        <v>0</v>
      </c>
      <c r="F617" s="11">
        <f t="shared" si="108"/>
        <v>0</v>
      </c>
      <c r="G617" s="11">
        <f t="shared" si="108"/>
        <v>0</v>
      </c>
      <c r="H617" s="11">
        <f t="shared" si="108"/>
        <v>0</v>
      </c>
      <c r="I617" s="11">
        <f t="shared" si="108"/>
        <v>0</v>
      </c>
      <c r="J617" s="11">
        <f t="shared" si="108"/>
        <v>0</v>
      </c>
      <c r="K617" s="11">
        <f>SUM(D617:J617)</f>
        <v>0</v>
      </c>
    </row>
    <row r="618" spans="2:15">
      <c r="C618" s="86" t="s">
        <v>105</v>
      </c>
      <c r="D618" s="11"/>
      <c r="E618" s="11"/>
      <c r="F618" s="11"/>
      <c r="G618" s="11"/>
      <c r="H618" s="11"/>
      <c r="I618" s="11"/>
      <c r="J618" s="11"/>
      <c r="K618" s="11">
        <f>SUM(D618:J618)</f>
        <v>0</v>
      </c>
    </row>
    <row r="619" spans="2:15">
      <c r="C619" s="86" t="s">
        <v>74</v>
      </c>
      <c r="D619" s="11">
        <f t="shared" ref="D619:I619" si="109">D615*0.8</f>
        <v>0</v>
      </c>
      <c r="E619" s="11">
        <f t="shared" si="109"/>
        <v>0</v>
      </c>
      <c r="F619" s="11">
        <f t="shared" si="109"/>
        <v>0</v>
      </c>
      <c r="G619" s="11">
        <f t="shared" si="109"/>
        <v>0</v>
      </c>
      <c r="H619" s="11">
        <f t="shared" si="109"/>
        <v>0</v>
      </c>
      <c r="I619" s="11">
        <f t="shared" si="109"/>
        <v>0</v>
      </c>
      <c r="J619" s="11">
        <f>J615*0.8+9.5</f>
        <v>9.5</v>
      </c>
      <c r="K619" s="11">
        <f>SUM(D619:J619)</f>
        <v>9.5</v>
      </c>
    </row>
    <row r="620" spans="2:15">
      <c r="C620" s="86" t="s">
        <v>73</v>
      </c>
      <c r="D620" s="11"/>
      <c r="E620" s="11"/>
      <c r="F620" s="11"/>
      <c r="G620" s="11"/>
      <c r="H620" s="11"/>
      <c r="I620" s="11"/>
      <c r="J620" s="11"/>
      <c r="K620" s="11">
        <f>SUM(D620:J620)</f>
        <v>0</v>
      </c>
    </row>
    <row r="621" spans="2:15">
      <c r="C621" s="86"/>
      <c r="D621" s="11"/>
      <c r="F621" s="11"/>
      <c r="G621" s="11"/>
      <c r="H621" s="11"/>
      <c r="K621" s="11">
        <f>SUM(D621:J621)</f>
        <v>0</v>
      </c>
    </row>
    <row r="622" spans="2:15">
      <c r="C622" s="86"/>
      <c r="D622" s="11"/>
      <c r="G622" s="11"/>
      <c r="J622" s="11"/>
      <c r="K622" s="11"/>
    </row>
    <row r="623" spans="2:15">
      <c r="C623" s="86" t="s">
        <v>91</v>
      </c>
      <c r="D623" s="11"/>
      <c r="G623" s="11"/>
      <c r="J623" s="15"/>
      <c r="K623" s="15">
        <f>SUM(D623:J623)</f>
        <v>0</v>
      </c>
    </row>
    <row r="624" spans="2:15" s="42" customFormat="1">
      <c r="B624" s="112"/>
      <c r="C624" s="112"/>
      <c r="D624" s="113"/>
      <c r="G624" s="113"/>
      <c r="K624" s="113"/>
      <c r="O624"/>
    </row>
    <row r="625" spans="1:14">
      <c r="A625" s="83">
        <v>25</v>
      </c>
      <c r="B625" s="87" t="s">
        <v>0</v>
      </c>
      <c r="C625" s="89">
        <v>39931</v>
      </c>
    </row>
    <row r="626" spans="1:14">
      <c r="D626" s="11">
        <f>SUM(D629:D632)</f>
        <v>0</v>
      </c>
      <c r="E626" s="11">
        <f t="shared" ref="E626:K626" si="110">SUM(E629:E632)</f>
        <v>0</v>
      </c>
      <c r="F626" s="11">
        <f t="shared" si="110"/>
        <v>0</v>
      </c>
      <c r="G626" s="11">
        <f t="shared" si="110"/>
        <v>0</v>
      </c>
      <c r="H626" s="11">
        <f t="shared" si="110"/>
        <v>0</v>
      </c>
      <c r="I626" s="11">
        <f t="shared" si="110"/>
        <v>0</v>
      </c>
      <c r="J626" s="11">
        <f t="shared" si="110"/>
        <v>0</v>
      </c>
      <c r="K626" s="11">
        <f t="shared" si="110"/>
        <v>0</v>
      </c>
    </row>
    <row r="627" spans="1:14">
      <c r="C627" s="86" t="s">
        <v>52</v>
      </c>
      <c r="D627" s="90" t="s">
        <v>122</v>
      </c>
      <c r="E627" s="90" t="s">
        <v>6</v>
      </c>
      <c r="F627" s="90" t="s">
        <v>75</v>
      </c>
      <c r="G627" s="90" t="s">
        <v>18</v>
      </c>
      <c r="H627" s="90" t="s">
        <v>18</v>
      </c>
      <c r="I627" s="90" t="s">
        <v>18</v>
      </c>
      <c r="J627" s="90" t="s">
        <v>18</v>
      </c>
    </row>
    <row r="628" spans="1:14">
      <c r="C628" s="86" t="s">
        <v>3</v>
      </c>
      <c r="D628" s="90" t="s">
        <v>63</v>
      </c>
      <c r="E628" s="90" t="s">
        <v>64</v>
      </c>
      <c r="F628" s="90" t="s">
        <v>65</v>
      </c>
      <c r="G628" s="90" t="s">
        <v>66</v>
      </c>
      <c r="H628" s="90" t="s">
        <v>67</v>
      </c>
      <c r="I628" s="90" t="s">
        <v>68</v>
      </c>
      <c r="J628" s="90" t="s">
        <v>69</v>
      </c>
      <c r="K628" s="90" t="s">
        <v>70</v>
      </c>
      <c r="L628" s="90" t="s">
        <v>6</v>
      </c>
      <c r="N628" s="90"/>
    </row>
    <row r="629" spans="1:14">
      <c r="C629" s="86" t="s">
        <v>54</v>
      </c>
      <c r="D629" s="11"/>
      <c r="E629" s="11"/>
      <c r="F629" s="11"/>
      <c r="G629" s="11"/>
      <c r="H629" s="11"/>
      <c r="I629" s="11"/>
      <c r="J629" s="11"/>
      <c r="K629" s="11">
        <f t="shared" ref="K629:K634" si="111">SUM(D629:J629)</f>
        <v>0</v>
      </c>
      <c r="L629" s="11">
        <f>18+23.1+6</f>
        <v>47.1</v>
      </c>
      <c r="M629" s="11"/>
      <c r="N629" s="11"/>
    </row>
    <row r="630" spans="1:14">
      <c r="C630" s="86" t="s">
        <v>71</v>
      </c>
      <c r="K630" s="11">
        <f t="shared" si="111"/>
        <v>0</v>
      </c>
    </row>
    <row r="631" spans="1:14">
      <c r="C631" s="86" t="s">
        <v>72</v>
      </c>
      <c r="D631" s="11"/>
      <c r="E631" s="11"/>
      <c r="F631" s="11"/>
      <c r="G631" s="11"/>
      <c r="H631" s="11"/>
      <c r="I631" s="11"/>
      <c r="J631" s="11"/>
      <c r="K631" s="11">
        <f t="shared" si="111"/>
        <v>0</v>
      </c>
      <c r="L631" s="11"/>
      <c r="M631" s="11"/>
      <c r="N631" s="11"/>
    </row>
    <row r="632" spans="1:14">
      <c r="C632" s="86" t="s">
        <v>73</v>
      </c>
      <c r="D632" s="11"/>
      <c r="E632" s="11"/>
      <c r="F632" s="11"/>
      <c r="G632" s="11"/>
      <c r="H632" s="11"/>
      <c r="I632" s="11"/>
      <c r="J632" s="11"/>
      <c r="K632" s="11">
        <f t="shared" si="111"/>
        <v>0</v>
      </c>
      <c r="L632" s="11"/>
      <c r="M632" s="11"/>
      <c r="N632" s="11"/>
    </row>
    <row r="633" spans="1:14">
      <c r="C633" s="86" t="s">
        <v>168</v>
      </c>
      <c r="D633" s="11"/>
      <c r="E633" s="11"/>
      <c r="F633" s="11"/>
      <c r="G633" s="11"/>
      <c r="H633" s="11"/>
      <c r="I633" s="11"/>
      <c r="J633" s="11"/>
      <c r="K633" s="11">
        <f t="shared" si="111"/>
        <v>0</v>
      </c>
      <c r="L633" s="11"/>
      <c r="M633" s="11"/>
      <c r="N633" s="11"/>
    </row>
    <row r="634" spans="1:14">
      <c r="C634" s="86"/>
      <c r="D634" s="11"/>
      <c r="E634" s="11"/>
      <c r="F634" s="11"/>
      <c r="G634" s="11"/>
      <c r="H634" s="11"/>
      <c r="I634" s="11"/>
      <c r="J634" s="11"/>
      <c r="K634" s="11">
        <f t="shared" si="111"/>
        <v>0</v>
      </c>
      <c r="L634" s="11"/>
      <c r="M634" s="11"/>
      <c r="N634" s="11"/>
    </row>
    <row r="635" spans="1:14">
      <c r="C635" s="86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1:14">
      <c r="C636" s="86" t="s">
        <v>113</v>
      </c>
      <c r="D636" s="15"/>
      <c r="E636" s="15"/>
      <c r="F636" s="15"/>
      <c r="G636" s="15"/>
      <c r="H636" s="15"/>
      <c r="I636" s="15"/>
      <c r="J636" s="15"/>
      <c r="K636" s="15">
        <f>SUM(D636:J636)</f>
        <v>0</v>
      </c>
      <c r="L636" s="11"/>
      <c r="M636" s="11"/>
      <c r="N636" s="11"/>
    </row>
    <row r="637" spans="1:14">
      <c r="C637" s="86" t="s">
        <v>104</v>
      </c>
      <c r="D637" s="15"/>
      <c r="E637" s="15"/>
      <c r="F637" s="15"/>
      <c r="G637" s="15"/>
      <c r="H637" s="15"/>
      <c r="I637" s="15"/>
      <c r="J637" s="15"/>
      <c r="K637" s="11"/>
      <c r="L637" s="11"/>
      <c r="M637" s="15">
        <f>SUM(D637:J637)</f>
        <v>0</v>
      </c>
      <c r="N637" s="11"/>
    </row>
    <row r="638" spans="1:14">
      <c r="C638" s="86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1:14">
      <c r="C639" s="86" t="s">
        <v>57</v>
      </c>
      <c r="D639" s="11">
        <f t="shared" ref="D639:K639" si="112">SUM(D642:D645)</f>
        <v>0</v>
      </c>
      <c r="E639" s="11">
        <f t="shared" si="112"/>
        <v>0</v>
      </c>
      <c r="F639" s="11">
        <f t="shared" si="112"/>
        <v>0</v>
      </c>
      <c r="G639" s="11">
        <f t="shared" si="112"/>
        <v>0</v>
      </c>
      <c r="H639" s="11">
        <f t="shared" si="112"/>
        <v>0</v>
      </c>
      <c r="I639" s="11">
        <f t="shared" si="112"/>
        <v>0</v>
      </c>
      <c r="J639" s="11">
        <f t="shared" si="112"/>
        <v>0</v>
      </c>
      <c r="K639" s="11">
        <f t="shared" si="112"/>
        <v>0</v>
      </c>
      <c r="L639" s="11"/>
      <c r="M639" s="11"/>
      <c r="N639" s="11"/>
    </row>
    <row r="640" spans="1:14">
      <c r="C640" s="86" t="s">
        <v>110</v>
      </c>
    </row>
    <row r="641" spans="1:15">
      <c r="C641" s="87" t="s">
        <v>47</v>
      </c>
      <c r="D641" s="90" t="s">
        <v>63</v>
      </c>
      <c r="E641" s="90" t="s">
        <v>64</v>
      </c>
      <c r="F641" s="90" t="s">
        <v>65</v>
      </c>
      <c r="G641" s="90" t="s">
        <v>66</v>
      </c>
      <c r="H641" s="90" t="s">
        <v>67</v>
      </c>
      <c r="I641" s="90" t="s">
        <v>68</v>
      </c>
      <c r="J641" s="90" t="s">
        <v>69</v>
      </c>
      <c r="K641" s="90" t="s">
        <v>70</v>
      </c>
    </row>
    <row r="642" spans="1:15">
      <c r="C642" s="86" t="s">
        <v>107</v>
      </c>
      <c r="D642" s="11">
        <f>D640*0.2</f>
        <v>0</v>
      </c>
      <c r="E642" s="11">
        <f t="shared" ref="E642:J642" si="113">E640*0.2</f>
        <v>0</v>
      </c>
      <c r="F642" s="11">
        <f t="shared" si="113"/>
        <v>0</v>
      </c>
      <c r="G642" s="11">
        <f t="shared" si="113"/>
        <v>0</v>
      </c>
      <c r="H642" s="11">
        <f t="shared" si="113"/>
        <v>0</v>
      </c>
      <c r="I642" s="11">
        <f t="shared" si="113"/>
        <v>0</v>
      </c>
      <c r="J642" s="11">
        <f t="shared" si="113"/>
        <v>0</v>
      </c>
      <c r="K642" s="11">
        <f t="shared" ref="K642:K648" si="114">SUM(D642:J642)</f>
        <v>0</v>
      </c>
    </row>
    <row r="643" spans="1:15">
      <c r="C643" s="86" t="s">
        <v>105</v>
      </c>
      <c r="D643" s="11"/>
      <c r="E643" s="11"/>
      <c r="F643" s="11"/>
      <c r="G643" s="11"/>
      <c r="H643" s="11"/>
      <c r="I643" s="11"/>
      <c r="J643" s="11"/>
      <c r="K643" s="11">
        <f t="shared" si="114"/>
        <v>0</v>
      </c>
    </row>
    <row r="644" spans="1:15">
      <c r="C644" s="86" t="s">
        <v>74</v>
      </c>
      <c r="D644" s="11">
        <f t="shared" ref="D644:J644" si="115">D640*0.8</f>
        <v>0</v>
      </c>
      <c r="E644" s="11">
        <f t="shared" si="115"/>
        <v>0</v>
      </c>
      <c r="F644" s="11">
        <f t="shared" si="115"/>
        <v>0</v>
      </c>
      <c r="G644" s="11">
        <f t="shared" si="115"/>
        <v>0</v>
      </c>
      <c r="H644" s="11">
        <f t="shared" si="115"/>
        <v>0</v>
      </c>
      <c r="I644" s="11">
        <f t="shared" si="115"/>
        <v>0</v>
      </c>
      <c r="J644" s="11">
        <f t="shared" si="115"/>
        <v>0</v>
      </c>
      <c r="K644" s="11">
        <f t="shared" si="114"/>
        <v>0</v>
      </c>
    </row>
    <row r="645" spans="1:15">
      <c r="C645" s="86" t="s">
        <v>73</v>
      </c>
      <c r="D645" s="11"/>
      <c r="E645" s="11"/>
      <c r="F645" s="11"/>
      <c r="G645" s="11"/>
      <c r="H645" s="11"/>
      <c r="I645" s="11"/>
      <c r="J645" s="11"/>
      <c r="K645" s="11">
        <f t="shared" si="114"/>
        <v>0</v>
      </c>
    </row>
    <row r="646" spans="1:15">
      <c r="C646" s="86"/>
      <c r="D646" s="11"/>
      <c r="E646" s="11"/>
      <c r="F646" s="11"/>
      <c r="K646" s="11">
        <f t="shared" si="114"/>
        <v>0</v>
      </c>
    </row>
    <row r="647" spans="1:15">
      <c r="C647" s="86"/>
      <c r="D647" s="11"/>
      <c r="E647" s="11"/>
      <c r="F647" s="11"/>
      <c r="G647" s="11"/>
      <c r="H647" s="11"/>
      <c r="I647" s="11"/>
      <c r="J647" s="11"/>
      <c r="K647" s="11"/>
      <c r="O647" s="36"/>
    </row>
    <row r="648" spans="1:15">
      <c r="C648" s="86" t="s">
        <v>91</v>
      </c>
      <c r="D648" s="11"/>
      <c r="G648" s="15"/>
      <c r="J648" s="15"/>
      <c r="K648" s="15">
        <f t="shared" si="114"/>
        <v>0</v>
      </c>
    </row>
    <row r="649" spans="1:15" s="42" customFormat="1">
      <c r="B649" s="112"/>
    </row>
    <row r="650" spans="1:15">
      <c r="A650" s="83">
        <v>26</v>
      </c>
      <c r="B650" s="87" t="s">
        <v>0</v>
      </c>
      <c r="C650" s="89">
        <v>39938</v>
      </c>
    </row>
    <row r="651" spans="1:15">
      <c r="D651" s="11">
        <f>SUM(D654:D657)</f>
        <v>0</v>
      </c>
      <c r="E651" s="11">
        <f t="shared" ref="E651:K651" si="116">SUM(E654:E657)</f>
        <v>0</v>
      </c>
      <c r="F651" s="11">
        <f t="shared" si="116"/>
        <v>0</v>
      </c>
      <c r="G651" s="11">
        <f t="shared" si="116"/>
        <v>0</v>
      </c>
      <c r="H651" s="11">
        <f t="shared" si="116"/>
        <v>0</v>
      </c>
      <c r="I651" s="11">
        <f t="shared" si="116"/>
        <v>0</v>
      </c>
      <c r="J651" s="11">
        <f t="shared" si="116"/>
        <v>0</v>
      </c>
      <c r="K651" s="11">
        <f t="shared" si="116"/>
        <v>0</v>
      </c>
    </row>
    <row r="652" spans="1:15">
      <c r="C652" s="86" t="s">
        <v>52</v>
      </c>
      <c r="D652" s="90" t="s">
        <v>18</v>
      </c>
      <c r="E652" s="90" t="s">
        <v>18</v>
      </c>
      <c r="F652" s="90" t="s">
        <v>18</v>
      </c>
      <c r="G652" s="90" t="s">
        <v>18</v>
      </c>
      <c r="H652" s="90" t="s">
        <v>18</v>
      </c>
      <c r="I652" s="90" t="s">
        <v>18</v>
      </c>
      <c r="J652" s="90" t="s">
        <v>18</v>
      </c>
    </row>
    <row r="653" spans="1:15">
      <c r="C653" s="86" t="s">
        <v>3</v>
      </c>
      <c r="D653" s="90" t="s">
        <v>63</v>
      </c>
      <c r="E653" s="90" t="s">
        <v>64</v>
      </c>
      <c r="F653" s="90" t="s">
        <v>65</v>
      </c>
      <c r="G653" s="90" t="s">
        <v>66</v>
      </c>
      <c r="H653" s="90" t="s">
        <v>67</v>
      </c>
      <c r="I653" s="90" t="s">
        <v>68</v>
      </c>
      <c r="J653" s="90" t="s">
        <v>69</v>
      </c>
      <c r="K653" s="90" t="s">
        <v>70</v>
      </c>
      <c r="L653" s="90"/>
      <c r="M653" s="90"/>
    </row>
    <row r="654" spans="1:15">
      <c r="C654" s="86" t="s">
        <v>54</v>
      </c>
      <c r="D654" s="11"/>
      <c r="E654" s="11"/>
      <c r="F654" s="11"/>
      <c r="G654" s="11"/>
      <c r="H654" s="11"/>
      <c r="I654" s="11"/>
      <c r="J654" s="11"/>
      <c r="K654" s="11">
        <f>SUM(D654:J654)</f>
        <v>0</v>
      </c>
    </row>
    <row r="655" spans="1:15">
      <c r="C655" s="86" t="s">
        <v>71</v>
      </c>
      <c r="D655" s="11"/>
      <c r="E655" s="11"/>
      <c r="F655" s="11"/>
      <c r="G655" s="11"/>
      <c r="H655" s="11"/>
      <c r="I655" s="11"/>
      <c r="J655" s="11"/>
      <c r="K655" s="11">
        <f>SUM(D655:J655)</f>
        <v>0</v>
      </c>
    </row>
    <row r="656" spans="1:15">
      <c r="C656" s="86" t="s">
        <v>72</v>
      </c>
      <c r="E656" s="11"/>
      <c r="F656" s="11"/>
      <c r="G656" s="11"/>
      <c r="H656" s="11"/>
      <c r="J656" s="11"/>
      <c r="K656" s="11">
        <f>SUM(D656:J656)</f>
        <v>0</v>
      </c>
    </row>
    <row r="657" spans="3:13">
      <c r="C657" s="86" t="s">
        <v>73</v>
      </c>
      <c r="D657" s="11"/>
      <c r="E657" s="11"/>
      <c r="F657" s="11"/>
      <c r="G657" s="11"/>
      <c r="H657" s="11"/>
      <c r="I657" s="11"/>
      <c r="J657" s="11"/>
      <c r="K657" s="11">
        <f>SUM(D657:J657)</f>
        <v>0</v>
      </c>
    </row>
    <row r="658" spans="3:13">
      <c r="C658" s="86"/>
      <c r="D658" s="11"/>
      <c r="E658" s="11"/>
      <c r="F658" s="11"/>
      <c r="G658" s="11"/>
      <c r="H658" s="11"/>
      <c r="I658" s="11"/>
      <c r="J658" s="11"/>
      <c r="K658" s="11">
        <f>SUM(D658:J658)</f>
        <v>0</v>
      </c>
    </row>
    <row r="659" spans="3:13">
      <c r="C659" s="86"/>
      <c r="D659" s="11"/>
      <c r="G659" s="11"/>
      <c r="I659" s="11"/>
      <c r="K659" s="11"/>
    </row>
    <row r="660" spans="3:13">
      <c r="C660" s="86" t="s">
        <v>113</v>
      </c>
      <c r="D660" s="15"/>
      <c r="E660" s="15"/>
      <c r="F660" s="15"/>
      <c r="G660" s="15"/>
      <c r="H660" s="15"/>
      <c r="I660" s="15"/>
      <c r="J660" s="15"/>
      <c r="K660" s="15">
        <f>SUM(D660:J660)</f>
        <v>0</v>
      </c>
      <c r="L660" s="11"/>
      <c r="M660" s="11"/>
    </row>
    <row r="661" spans="3:13">
      <c r="C661" s="86" t="s">
        <v>104</v>
      </c>
      <c r="D661" s="15"/>
      <c r="E661" s="15"/>
      <c r="F661" s="15"/>
      <c r="G661" s="15"/>
      <c r="H661" s="15"/>
      <c r="I661" s="15"/>
      <c r="J661" s="15"/>
      <c r="K661" s="11"/>
      <c r="L661" s="11"/>
      <c r="M661" s="15">
        <f>SUM(D661:J661)</f>
        <v>0</v>
      </c>
    </row>
    <row r="664" spans="3:13">
      <c r="C664" s="86" t="s">
        <v>57</v>
      </c>
      <c r="D664" s="11">
        <f t="shared" ref="D664:K664" si="117">SUM(D667:D670)</f>
        <v>0</v>
      </c>
      <c r="E664" s="11">
        <f t="shared" si="117"/>
        <v>0</v>
      </c>
      <c r="F664" s="11">
        <f t="shared" si="117"/>
        <v>0</v>
      </c>
      <c r="G664" s="11">
        <f t="shared" si="117"/>
        <v>0</v>
      </c>
      <c r="H664" s="11">
        <f t="shared" si="117"/>
        <v>0</v>
      </c>
      <c r="I664" s="11">
        <f t="shared" si="117"/>
        <v>0</v>
      </c>
      <c r="J664" s="11">
        <f t="shared" si="117"/>
        <v>0</v>
      </c>
      <c r="K664" s="11">
        <f t="shared" si="117"/>
        <v>0</v>
      </c>
    </row>
    <row r="665" spans="3:13">
      <c r="C665" s="86" t="s">
        <v>110</v>
      </c>
    </row>
    <row r="666" spans="3:13">
      <c r="C666" s="87" t="s">
        <v>47</v>
      </c>
      <c r="D666" s="90" t="s">
        <v>63</v>
      </c>
      <c r="E666" s="90" t="s">
        <v>64</v>
      </c>
      <c r="F666" s="90" t="s">
        <v>65</v>
      </c>
      <c r="G666" s="90" t="s">
        <v>66</v>
      </c>
      <c r="H666" s="90" t="s">
        <v>67</v>
      </c>
      <c r="I666" s="90" t="s">
        <v>68</v>
      </c>
      <c r="J666" s="90" t="s">
        <v>69</v>
      </c>
      <c r="K666" s="90" t="s">
        <v>70</v>
      </c>
    </row>
    <row r="667" spans="3:13">
      <c r="C667" s="86" t="s">
        <v>107</v>
      </c>
      <c r="D667" s="11">
        <f>D665*0.2</f>
        <v>0</v>
      </c>
      <c r="E667" s="11">
        <f t="shared" ref="E667:J667" si="118">E665*0.2</f>
        <v>0</v>
      </c>
      <c r="F667" s="11">
        <f t="shared" si="118"/>
        <v>0</v>
      </c>
      <c r="G667" s="11">
        <f t="shared" si="118"/>
        <v>0</v>
      </c>
      <c r="H667" s="11">
        <f t="shared" si="118"/>
        <v>0</v>
      </c>
      <c r="I667" s="11">
        <f t="shared" si="118"/>
        <v>0</v>
      </c>
      <c r="J667" s="11">
        <f t="shared" si="118"/>
        <v>0</v>
      </c>
      <c r="K667" s="11">
        <f>SUM(D667:J667)</f>
        <v>0</v>
      </c>
    </row>
    <row r="668" spans="3:13">
      <c r="C668" s="86" t="s">
        <v>105</v>
      </c>
      <c r="D668" s="11"/>
      <c r="E668" s="11"/>
      <c r="F668" s="11"/>
      <c r="G668" s="11"/>
      <c r="H668" s="11"/>
      <c r="I668" s="11"/>
      <c r="J668" s="11"/>
      <c r="K668" s="11">
        <f>SUM(D668:J668)</f>
        <v>0</v>
      </c>
    </row>
    <row r="669" spans="3:13">
      <c r="C669" s="86" t="s">
        <v>74</v>
      </c>
      <c r="D669" s="11">
        <f>D665*0.8</f>
        <v>0</v>
      </c>
      <c r="E669" s="11">
        <f t="shared" ref="E669:J669" si="119">E665*0.8</f>
        <v>0</v>
      </c>
      <c r="F669" s="11">
        <f t="shared" si="119"/>
        <v>0</v>
      </c>
      <c r="G669" s="11">
        <f t="shared" si="119"/>
        <v>0</v>
      </c>
      <c r="H669" s="11">
        <f t="shared" si="119"/>
        <v>0</v>
      </c>
      <c r="I669" s="11">
        <f t="shared" si="119"/>
        <v>0</v>
      </c>
      <c r="J669" s="11">
        <f t="shared" si="119"/>
        <v>0</v>
      </c>
      <c r="K669" s="11">
        <f>SUM(D669:J669)</f>
        <v>0</v>
      </c>
    </row>
    <row r="670" spans="3:13">
      <c r="C670" s="86" t="s">
        <v>73</v>
      </c>
      <c r="D670" s="11"/>
      <c r="E670" s="11"/>
      <c r="F670" s="11"/>
      <c r="G670" s="11"/>
      <c r="H670" s="11"/>
      <c r="I670" s="11"/>
      <c r="J670" s="11"/>
      <c r="K670" s="11">
        <f>SUM(D670:J670)</f>
        <v>0</v>
      </c>
    </row>
    <row r="671" spans="3:13">
      <c r="C671" s="86"/>
      <c r="D671" s="11"/>
      <c r="F671" s="11"/>
      <c r="K671" s="11">
        <f>SUM(D671:J671)</f>
        <v>0</v>
      </c>
    </row>
    <row r="672" spans="3:13">
      <c r="C672" s="86"/>
      <c r="D672" s="11"/>
      <c r="E672" s="11"/>
      <c r="F672" s="11"/>
      <c r="G672" s="11"/>
      <c r="H672" s="11"/>
      <c r="I672" s="11"/>
      <c r="J672" s="11"/>
      <c r="K672" s="11"/>
    </row>
    <row r="673" spans="1:14">
      <c r="C673" s="86" t="s">
        <v>91</v>
      </c>
      <c r="D673" s="11"/>
      <c r="G673" s="15"/>
      <c r="J673" s="15"/>
      <c r="K673" s="15">
        <f>SUM(D673:J673)</f>
        <v>0</v>
      </c>
    </row>
    <row r="674" spans="1:14">
      <c r="C674" s="86" t="s">
        <v>79</v>
      </c>
      <c r="D674" s="11"/>
      <c r="E674" s="11"/>
      <c r="F674" s="11"/>
      <c r="G674" s="11"/>
      <c r="H674" s="11"/>
      <c r="I674" s="11"/>
      <c r="J674" s="11"/>
      <c r="K674" s="11"/>
    </row>
    <row r="675" spans="1:14">
      <c r="A675" s="83">
        <v>27</v>
      </c>
      <c r="B675" s="87" t="s">
        <v>0</v>
      </c>
      <c r="C675" s="89">
        <v>39945</v>
      </c>
    </row>
    <row r="676" spans="1:14">
      <c r="D676" s="11">
        <f>SUM(D679:D682)</f>
        <v>0</v>
      </c>
      <c r="E676" s="11">
        <f t="shared" ref="E676:K676" si="120">SUM(E679:E682)</f>
        <v>0</v>
      </c>
      <c r="F676" s="11">
        <f>SUM(F679:F682)</f>
        <v>0</v>
      </c>
      <c r="G676" s="11">
        <f t="shared" si="120"/>
        <v>0</v>
      </c>
      <c r="H676" s="11">
        <f t="shared" si="120"/>
        <v>0</v>
      </c>
      <c r="I676" s="11">
        <f t="shared" si="120"/>
        <v>0</v>
      </c>
      <c r="J676" s="11">
        <f>SUM(J679:J682)</f>
        <v>0</v>
      </c>
      <c r="K676" s="11">
        <f t="shared" si="120"/>
        <v>0</v>
      </c>
    </row>
    <row r="677" spans="1:14">
      <c r="C677" s="86" t="s">
        <v>52</v>
      </c>
      <c r="D677" s="90" t="s">
        <v>77</v>
      </c>
      <c r="E677" s="90" t="s">
        <v>6</v>
      </c>
      <c r="F677" s="90" t="s">
        <v>75</v>
      </c>
      <c r="G677" s="90" t="s">
        <v>18</v>
      </c>
      <c r="H677" s="90" t="s">
        <v>18</v>
      </c>
      <c r="I677" s="90" t="s">
        <v>18</v>
      </c>
      <c r="J677" s="90" t="s">
        <v>18</v>
      </c>
    </row>
    <row r="678" spans="1:14">
      <c r="C678" s="86" t="s">
        <v>3</v>
      </c>
      <c r="D678" s="90" t="s">
        <v>63</v>
      </c>
      <c r="E678" s="90" t="s">
        <v>64</v>
      </c>
      <c r="F678" s="90" t="s">
        <v>65</v>
      </c>
      <c r="G678" s="90" t="s">
        <v>66</v>
      </c>
      <c r="H678" s="90" t="s">
        <v>67</v>
      </c>
      <c r="I678" s="90" t="s">
        <v>68</v>
      </c>
      <c r="J678" s="90" t="s">
        <v>69</v>
      </c>
      <c r="K678" s="90" t="s">
        <v>70</v>
      </c>
      <c r="L678" s="90" t="s">
        <v>6</v>
      </c>
      <c r="N678" s="90"/>
    </row>
    <row r="679" spans="1:14">
      <c r="C679" s="86" t="s">
        <v>54</v>
      </c>
      <c r="D679" s="11"/>
      <c r="E679" s="11"/>
      <c r="F679" s="11"/>
      <c r="G679" s="11"/>
      <c r="H679" s="11"/>
      <c r="I679" s="11"/>
      <c r="J679" s="11"/>
      <c r="K679" s="11">
        <f t="shared" ref="K679:K684" si="121">SUM(D679:J679)</f>
        <v>0</v>
      </c>
      <c r="L679" s="11"/>
      <c r="M679" s="11"/>
      <c r="N679" s="11"/>
    </row>
    <row r="680" spans="1:14">
      <c r="C680" s="86" t="s">
        <v>71</v>
      </c>
      <c r="E680" s="11"/>
      <c r="F680" s="11"/>
      <c r="G680" s="11"/>
      <c r="H680" s="11"/>
      <c r="I680" s="11"/>
      <c r="J680" s="11"/>
      <c r="K680" s="11">
        <f t="shared" si="121"/>
        <v>0</v>
      </c>
    </row>
    <row r="681" spans="1:14">
      <c r="C681" s="86" t="s">
        <v>72</v>
      </c>
      <c r="D681" s="11"/>
      <c r="E681" s="11"/>
      <c r="F681" s="11"/>
      <c r="G681" s="11"/>
      <c r="H681" s="11"/>
      <c r="I681" s="11"/>
      <c r="J681" s="11"/>
      <c r="K681" s="11">
        <f t="shared" si="121"/>
        <v>0</v>
      </c>
      <c r="L681" s="11"/>
      <c r="M681" s="11"/>
      <c r="N681" s="11"/>
    </row>
    <row r="682" spans="1:14">
      <c r="C682" s="86" t="s">
        <v>73</v>
      </c>
      <c r="D682" s="11"/>
      <c r="E682" s="11"/>
      <c r="F682" s="11"/>
      <c r="H682" s="11"/>
      <c r="I682" s="11"/>
      <c r="J682" s="11"/>
      <c r="K682" s="11">
        <f>SUM(D682:J682)</f>
        <v>0</v>
      </c>
      <c r="M682" s="11"/>
      <c r="N682" s="11"/>
    </row>
    <row r="683" spans="1:14">
      <c r="C683" s="86" t="s">
        <v>149</v>
      </c>
      <c r="D683" s="11"/>
      <c r="E683" s="11"/>
      <c r="F683" s="11"/>
      <c r="H683" s="11"/>
      <c r="I683" s="11"/>
      <c r="J683" s="11"/>
      <c r="K683" s="11">
        <f t="shared" si="121"/>
        <v>0</v>
      </c>
      <c r="L683" s="11"/>
      <c r="M683" s="11"/>
      <c r="N683" s="11"/>
    </row>
    <row r="684" spans="1:14">
      <c r="C684" s="86" t="s">
        <v>114</v>
      </c>
      <c r="D684" s="11"/>
      <c r="E684" s="11"/>
      <c r="F684" s="11"/>
      <c r="H684" s="11"/>
      <c r="I684" s="11"/>
      <c r="J684" s="11"/>
      <c r="K684" s="11">
        <f t="shared" si="121"/>
        <v>0</v>
      </c>
      <c r="L684" s="11"/>
      <c r="M684" s="11"/>
      <c r="N684" s="11"/>
    </row>
    <row r="685" spans="1:14">
      <c r="C685" s="86" t="s">
        <v>171</v>
      </c>
      <c r="E685" s="11"/>
      <c r="K685" s="11">
        <f>SUM(E685:J685)</f>
        <v>0</v>
      </c>
      <c r="L685" s="11"/>
      <c r="M685" s="11"/>
      <c r="N685" s="11"/>
    </row>
    <row r="686" spans="1:14">
      <c r="C686" s="86" t="s">
        <v>172</v>
      </c>
      <c r="K686" s="11">
        <f>SUM(E686:J686)</f>
        <v>0</v>
      </c>
    </row>
    <row r="687" spans="1:14">
      <c r="C687" s="86" t="s">
        <v>174</v>
      </c>
      <c r="K687" s="11">
        <f>SUM(E687:J687)</f>
        <v>0</v>
      </c>
    </row>
    <row r="688" spans="1:14">
      <c r="C688" s="86"/>
    </row>
    <row r="689" spans="2:13">
      <c r="C689" s="86" t="s">
        <v>91</v>
      </c>
      <c r="D689" s="15"/>
      <c r="K689" s="15">
        <f>SUM(D689:J689)</f>
        <v>0</v>
      </c>
      <c r="M689" s="15">
        <f>SUM(D690:J690)</f>
        <v>0</v>
      </c>
    </row>
    <row r="690" spans="2:13">
      <c r="C690" s="86" t="s">
        <v>108</v>
      </c>
      <c r="K690" s="11"/>
    </row>
    <row r="691" spans="2:13">
      <c r="C691" s="86"/>
      <c r="K691" s="11"/>
    </row>
    <row r="692" spans="2:13">
      <c r="C692" s="86" t="s">
        <v>57</v>
      </c>
      <c r="D692" s="11">
        <f t="shared" ref="D692:K692" si="122">SUM(D695:D698)</f>
        <v>0</v>
      </c>
      <c r="E692" s="11">
        <f t="shared" si="122"/>
        <v>0</v>
      </c>
      <c r="F692" s="11">
        <f t="shared" si="122"/>
        <v>0</v>
      </c>
      <c r="G692" s="11">
        <f t="shared" si="122"/>
        <v>0</v>
      </c>
      <c r="H692" s="11">
        <f t="shared" si="122"/>
        <v>0</v>
      </c>
      <c r="I692" s="11">
        <f t="shared" si="122"/>
        <v>0</v>
      </c>
      <c r="J692" s="11">
        <f t="shared" si="122"/>
        <v>0</v>
      </c>
      <c r="K692" s="11">
        <f t="shared" si="122"/>
        <v>0</v>
      </c>
    </row>
    <row r="693" spans="2:13">
      <c r="C693" s="86" t="s">
        <v>110</v>
      </c>
      <c r="D693" s="11"/>
      <c r="E693" s="11"/>
      <c r="F693" s="11"/>
      <c r="G693" s="11"/>
      <c r="H693" s="11"/>
      <c r="I693" s="11"/>
      <c r="J693" s="11"/>
    </row>
    <row r="694" spans="2:13">
      <c r="C694" s="87" t="s">
        <v>47</v>
      </c>
      <c r="D694" s="90" t="s">
        <v>63</v>
      </c>
      <c r="E694" s="90" t="s">
        <v>64</v>
      </c>
      <c r="F694" s="90" t="s">
        <v>65</v>
      </c>
      <c r="G694" s="90" t="s">
        <v>66</v>
      </c>
      <c r="H694" s="90" t="s">
        <v>67</v>
      </c>
      <c r="I694" s="90" t="s">
        <v>68</v>
      </c>
      <c r="J694" s="90" t="s">
        <v>69</v>
      </c>
      <c r="K694" s="90" t="s">
        <v>70</v>
      </c>
    </row>
    <row r="695" spans="2:13">
      <c r="C695" s="86" t="s">
        <v>107</v>
      </c>
      <c r="D695" s="11">
        <f>D693*0.2</f>
        <v>0</v>
      </c>
      <c r="E695" s="11">
        <f t="shared" ref="E695:J695" si="123">E693*0.2</f>
        <v>0</v>
      </c>
      <c r="F695" s="11">
        <f t="shared" si="123"/>
        <v>0</v>
      </c>
      <c r="G695" s="11">
        <f t="shared" si="123"/>
        <v>0</v>
      </c>
      <c r="H695" s="11">
        <f t="shared" si="123"/>
        <v>0</v>
      </c>
      <c r="I695" s="11">
        <f t="shared" si="123"/>
        <v>0</v>
      </c>
      <c r="J695" s="11">
        <f t="shared" si="123"/>
        <v>0</v>
      </c>
      <c r="K695" s="11">
        <f t="shared" ref="K695:K703" si="124">SUM(D695:J695)</f>
        <v>0</v>
      </c>
    </row>
    <row r="696" spans="2:13">
      <c r="C696" s="86" t="s">
        <v>105</v>
      </c>
      <c r="D696" s="11"/>
      <c r="E696" s="11"/>
      <c r="F696" s="11"/>
      <c r="G696" s="11"/>
      <c r="H696" s="11"/>
      <c r="I696" s="11"/>
      <c r="J696" s="11"/>
      <c r="K696" s="11">
        <f t="shared" si="124"/>
        <v>0</v>
      </c>
    </row>
    <row r="697" spans="2:13">
      <c r="C697" s="86" t="s">
        <v>74</v>
      </c>
      <c r="D697" s="11">
        <f t="shared" ref="D697:J697" si="125">D693*0.8</f>
        <v>0</v>
      </c>
      <c r="E697" s="11">
        <f t="shared" si="125"/>
        <v>0</v>
      </c>
      <c r="F697" s="11">
        <f t="shared" si="125"/>
        <v>0</v>
      </c>
      <c r="G697" s="11">
        <f t="shared" si="125"/>
        <v>0</v>
      </c>
      <c r="H697" s="11">
        <f t="shared" si="125"/>
        <v>0</v>
      </c>
      <c r="I697" s="11">
        <f t="shared" si="125"/>
        <v>0</v>
      </c>
      <c r="J697" s="11">
        <f t="shared" si="125"/>
        <v>0</v>
      </c>
      <c r="K697" s="11">
        <f t="shared" si="124"/>
        <v>0</v>
      </c>
    </row>
    <row r="698" spans="2:13">
      <c r="C698" s="86" t="s">
        <v>73</v>
      </c>
      <c r="D698" s="11"/>
      <c r="E698" s="11"/>
      <c r="F698" s="11"/>
      <c r="G698" s="11"/>
      <c r="H698" s="11"/>
      <c r="I698" s="11"/>
      <c r="J698" s="11"/>
      <c r="K698" s="11">
        <f t="shared" si="124"/>
        <v>0</v>
      </c>
    </row>
    <row r="699" spans="2:13">
      <c r="C699" s="86" t="s">
        <v>170</v>
      </c>
      <c r="D699" s="11"/>
      <c r="E699" s="11"/>
      <c r="F699" s="11"/>
      <c r="G699" s="11"/>
      <c r="H699" s="11"/>
      <c r="I699" s="11"/>
      <c r="J699" s="11"/>
      <c r="K699" s="11">
        <f t="shared" si="124"/>
        <v>0</v>
      </c>
    </row>
    <row r="700" spans="2:13">
      <c r="C700" s="86" t="s">
        <v>169</v>
      </c>
      <c r="D700" s="11"/>
      <c r="G700" s="11"/>
      <c r="H700" s="11"/>
      <c r="K700" s="11">
        <f t="shared" si="124"/>
        <v>0</v>
      </c>
    </row>
    <row r="701" spans="2:13">
      <c r="C701" s="86" t="s">
        <v>173</v>
      </c>
      <c r="E701" s="11"/>
      <c r="K701" s="11">
        <f t="shared" si="124"/>
        <v>0</v>
      </c>
    </row>
    <row r="702" spans="2:13">
      <c r="C702" s="86"/>
      <c r="E702" s="11"/>
      <c r="K702" s="11"/>
    </row>
    <row r="703" spans="2:13">
      <c r="C703" s="86" t="s">
        <v>91</v>
      </c>
      <c r="E703" s="11"/>
      <c r="K703" s="15">
        <f t="shared" si="124"/>
        <v>0</v>
      </c>
    </row>
    <row r="704" spans="2:13" s="42" customFormat="1">
      <c r="B704" s="112"/>
    </row>
    <row r="705" spans="1:13">
      <c r="A705" s="83">
        <v>28</v>
      </c>
      <c r="B705" s="87" t="s">
        <v>0</v>
      </c>
      <c r="C705" s="89">
        <v>39952</v>
      </c>
    </row>
    <row r="706" spans="1:13">
      <c r="D706" s="11">
        <f t="shared" ref="D706:K706" si="126">SUM(D709:D712)</f>
        <v>0</v>
      </c>
      <c r="E706" s="11">
        <f t="shared" si="126"/>
        <v>0</v>
      </c>
      <c r="F706" s="11">
        <f t="shared" si="126"/>
        <v>0</v>
      </c>
      <c r="G706" s="11">
        <f t="shared" si="126"/>
        <v>0</v>
      </c>
      <c r="H706" s="11">
        <f t="shared" si="126"/>
        <v>0</v>
      </c>
      <c r="I706" s="11">
        <f t="shared" si="126"/>
        <v>0</v>
      </c>
      <c r="J706" s="11">
        <f t="shared" si="126"/>
        <v>0</v>
      </c>
      <c r="K706" s="11">
        <f t="shared" si="126"/>
        <v>0</v>
      </c>
    </row>
    <row r="707" spans="1:13">
      <c r="C707" s="86" t="s">
        <v>52</v>
      </c>
      <c r="D707" s="90" t="s">
        <v>18</v>
      </c>
      <c r="E707" s="90" t="s">
        <v>18</v>
      </c>
      <c r="F707" s="90" t="s">
        <v>18</v>
      </c>
      <c r="G707" s="90" t="s">
        <v>18</v>
      </c>
      <c r="H707" s="90" t="s">
        <v>18</v>
      </c>
      <c r="I707" s="90" t="s">
        <v>18</v>
      </c>
      <c r="J707" s="90" t="s">
        <v>18</v>
      </c>
    </row>
    <row r="708" spans="1:13">
      <c r="C708" s="86" t="s">
        <v>3</v>
      </c>
      <c r="D708" s="90" t="s">
        <v>63</v>
      </c>
      <c r="E708" s="90" t="s">
        <v>64</v>
      </c>
      <c r="F708" s="90" t="s">
        <v>65</v>
      </c>
      <c r="G708" s="90" t="s">
        <v>66</v>
      </c>
      <c r="H708" s="90" t="s">
        <v>67</v>
      </c>
      <c r="I708" s="90" t="s">
        <v>68</v>
      </c>
      <c r="J708" s="90" t="s">
        <v>69</v>
      </c>
      <c r="K708" s="90" t="s">
        <v>70</v>
      </c>
      <c r="L708" s="90"/>
      <c r="M708" s="90"/>
    </row>
    <row r="709" spans="1:13">
      <c r="C709" s="86" t="s">
        <v>54</v>
      </c>
      <c r="D709" s="11"/>
      <c r="E709" s="11"/>
      <c r="F709" s="11"/>
      <c r="G709" s="11"/>
      <c r="H709" s="11"/>
      <c r="I709" s="11"/>
      <c r="J709" s="11"/>
      <c r="K709" s="11">
        <f t="shared" ref="K709:K714" si="127">SUM(D709:J709)</f>
        <v>0</v>
      </c>
    </row>
    <row r="710" spans="1:13">
      <c r="C710" s="86" t="s">
        <v>71</v>
      </c>
      <c r="K710" s="11">
        <f t="shared" si="127"/>
        <v>0</v>
      </c>
    </row>
    <row r="711" spans="1:13">
      <c r="C711" s="86" t="s">
        <v>72</v>
      </c>
      <c r="D711" s="11"/>
      <c r="E711" s="11"/>
      <c r="F711" s="11"/>
      <c r="G711" s="11"/>
      <c r="H711" s="11"/>
      <c r="I711" s="11"/>
      <c r="J711" s="11"/>
      <c r="K711" s="11">
        <f t="shared" si="127"/>
        <v>0</v>
      </c>
    </row>
    <row r="712" spans="1:13">
      <c r="C712" s="86" t="s">
        <v>73</v>
      </c>
      <c r="D712" s="11"/>
      <c r="E712" s="11"/>
      <c r="F712" s="11"/>
      <c r="G712" s="11"/>
      <c r="H712" s="11"/>
      <c r="I712" s="11"/>
      <c r="J712" s="11"/>
      <c r="K712" s="11">
        <f t="shared" si="127"/>
        <v>0</v>
      </c>
    </row>
    <row r="713" spans="1:13">
      <c r="C713" s="86" t="s">
        <v>179</v>
      </c>
      <c r="D713" s="11"/>
      <c r="E713" s="11"/>
      <c r="F713" s="11"/>
      <c r="G713" s="11"/>
      <c r="H713" s="11"/>
      <c r="I713" s="11"/>
      <c r="J713" s="11"/>
      <c r="K713" s="11">
        <f t="shared" si="127"/>
        <v>0</v>
      </c>
    </row>
    <row r="714" spans="1:13">
      <c r="C714" s="86"/>
      <c r="D714" s="11"/>
      <c r="E714" s="11"/>
      <c r="F714" s="11"/>
      <c r="G714" s="11"/>
      <c r="H714" s="11"/>
      <c r="I714" s="11"/>
      <c r="J714" s="11"/>
      <c r="K714" s="11">
        <f t="shared" si="127"/>
        <v>0</v>
      </c>
    </row>
    <row r="715" spans="1:13">
      <c r="C715" s="86"/>
      <c r="F715" s="15"/>
      <c r="G715" s="15"/>
      <c r="H715" s="15"/>
      <c r="I715" s="15"/>
      <c r="J715" s="15"/>
      <c r="K715" s="11"/>
    </row>
    <row r="716" spans="1:13">
      <c r="C716" s="86" t="s">
        <v>91</v>
      </c>
      <c r="D716" s="15"/>
      <c r="E716" s="15"/>
      <c r="K716" s="15">
        <f>SUM(D716:J716)</f>
        <v>0</v>
      </c>
    </row>
    <row r="717" spans="1:13">
      <c r="C717" s="86" t="s">
        <v>108</v>
      </c>
      <c r="K717" s="11"/>
      <c r="M717" s="15">
        <f>SUM(D717:J717)</f>
        <v>0</v>
      </c>
    </row>
    <row r="718" spans="1:13">
      <c r="C718" s="86"/>
      <c r="D718" s="11"/>
      <c r="E718" s="11"/>
      <c r="F718" s="11"/>
      <c r="G718" s="11"/>
      <c r="H718" s="11"/>
      <c r="I718" s="11"/>
      <c r="J718" s="11"/>
      <c r="K718" s="11"/>
    </row>
    <row r="719" spans="1:13">
      <c r="C719" s="86" t="s">
        <v>57</v>
      </c>
      <c r="D719" s="11">
        <f t="shared" ref="D719:K719" si="128">SUM(D722:D725)</f>
        <v>0</v>
      </c>
      <c r="E719" s="11">
        <f t="shared" si="128"/>
        <v>0</v>
      </c>
      <c r="F719" s="11">
        <f t="shared" si="128"/>
        <v>0</v>
      </c>
      <c r="G719" s="11">
        <f t="shared" si="128"/>
        <v>0</v>
      </c>
      <c r="H719" s="11">
        <f t="shared" si="128"/>
        <v>0</v>
      </c>
      <c r="I719" s="11">
        <f t="shared" si="128"/>
        <v>0</v>
      </c>
      <c r="J719" s="11">
        <f t="shared" si="128"/>
        <v>0</v>
      </c>
      <c r="K719" s="11">
        <f t="shared" si="128"/>
        <v>0</v>
      </c>
    </row>
    <row r="720" spans="1:13">
      <c r="C720" s="86" t="s">
        <v>110</v>
      </c>
    </row>
    <row r="721" spans="1:14">
      <c r="C721" s="87" t="s">
        <v>47</v>
      </c>
      <c r="D721" s="90" t="s">
        <v>63</v>
      </c>
      <c r="E721" s="90" t="s">
        <v>64</v>
      </c>
      <c r="F721" s="90" t="s">
        <v>65</v>
      </c>
      <c r="G721" s="90" t="s">
        <v>66</v>
      </c>
      <c r="H721" s="90" t="s">
        <v>67</v>
      </c>
      <c r="I721" s="90" t="s">
        <v>68</v>
      </c>
      <c r="J721" s="90" t="s">
        <v>69</v>
      </c>
      <c r="K721" s="90" t="s">
        <v>70</v>
      </c>
    </row>
    <row r="722" spans="1:14">
      <c r="C722" s="86" t="s">
        <v>107</v>
      </c>
      <c r="D722" s="11">
        <f>D720*0.2</f>
        <v>0</v>
      </c>
      <c r="E722" s="11">
        <f t="shared" ref="E722:J722" si="129">E720*0.2</f>
        <v>0</v>
      </c>
      <c r="F722" s="11">
        <f t="shared" si="129"/>
        <v>0</v>
      </c>
      <c r="G722" s="11">
        <f t="shared" si="129"/>
        <v>0</v>
      </c>
      <c r="H722" s="11">
        <f t="shared" si="129"/>
        <v>0</v>
      </c>
      <c r="I722" s="11">
        <f t="shared" si="129"/>
        <v>0</v>
      </c>
      <c r="J722" s="11">
        <f t="shared" si="129"/>
        <v>0</v>
      </c>
      <c r="K722" s="11">
        <f>SUM(D722:J722)</f>
        <v>0</v>
      </c>
    </row>
    <row r="723" spans="1:14">
      <c r="C723" s="86" t="s">
        <v>105</v>
      </c>
      <c r="D723" s="11"/>
      <c r="E723" s="11"/>
      <c r="F723" s="11"/>
      <c r="G723" s="11"/>
      <c r="H723" s="11"/>
      <c r="I723" s="11"/>
      <c r="J723" s="11"/>
      <c r="K723" s="11">
        <f>SUM(D723:J723)</f>
        <v>0</v>
      </c>
    </row>
    <row r="724" spans="1:14">
      <c r="C724" s="86" t="s">
        <v>74</v>
      </c>
      <c r="D724" s="11">
        <f>D720*0.8</f>
        <v>0</v>
      </c>
      <c r="E724" s="11">
        <f t="shared" ref="E724:J724" si="130">E720*0.8</f>
        <v>0</v>
      </c>
      <c r="F724" s="11">
        <f t="shared" si="130"/>
        <v>0</v>
      </c>
      <c r="G724" s="11">
        <f t="shared" si="130"/>
        <v>0</v>
      </c>
      <c r="H724" s="11">
        <f t="shared" si="130"/>
        <v>0</v>
      </c>
      <c r="I724" s="11">
        <f t="shared" si="130"/>
        <v>0</v>
      </c>
      <c r="J724" s="11">
        <f t="shared" si="130"/>
        <v>0</v>
      </c>
      <c r="K724" s="11">
        <f>SUM(D724:J724)</f>
        <v>0</v>
      </c>
    </row>
    <row r="725" spans="1:14">
      <c r="C725" s="86" t="s">
        <v>73</v>
      </c>
      <c r="D725" s="11"/>
      <c r="E725" s="11"/>
      <c r="F725" s="11"/>
      <c r="G725" s="11"/>
      <c r="H725" s="11"/>
      <c r="I725" s="11"/>
      <c r="J725" s="11"/>
      <c r="K725" s="11">
        <f>SUM(D725:J725)</f>
        <v>0</v>
      </c>
    </row>
    <row r="726" spans="1:14">
      <c r="C726" s="86"/>
      <c r="D726" s="11"/>
      <c r="F726" s="11"/>
      <c r="G726" s="11"/>
      <c r="H726" s="11"/>
      <c r="K726" s="11"/>
    </row>
    <row r="727" spans="1:14">
      <c r="C727" s="86"/>
      <c r="D727" s="11"/>
      <c r="F727" s="11"/>
      <c r="G727" s="11"/>
      <c r="H727" s="11"/>
      <c r="K727" s="11"/>
    </row>
    <row r="728" spans="1:14">
      <c r="C728" s="86" t="s">
        <v>91</v>
      </c>
      <c r="D728" s="11"/>
      <c r="F728" s="11"/>
      <c r="G728" s="11"/>
      <c r="H728" s="11"/>
      <c r="K728" s="11">
        <v>0</v>
      </c>
    </row>
    <row r="729" spans="1:14" s="42" customFormat="1">
      <c r="B729" s="112"/>
    </row>
    <row r="730" spans="1:14">
      <c r="A730" s="83">
        <v>29</v>
      </c>
      <c r="B730" s="87" t="s">
        <v>0</v>
      </c>
      <c r="C730" s="89">
        <v>39959</v>
      </c>
    </row>
    <row r="731" spans="1:14">
      <c r="D731" s="11">
        <f>SUM(D734:D737)</f>
        <v>0</v>
      </c>
      <c r="E731" s="11">
        <f t="shared" ref="E731:K731" si="131">SUM(E734:E737)</f>
        <v>0</v>
      </c>
      <c r="F731" s="11">
        <f t="shared" si="131"/>
        <v>0</v>
      </c>
      <c r="G731" s="11">
        <f t="shared" si="131"/>
        <v>0</v>
      </c>
      <c r="H731" s="11">
        <f t="shared" si="131"/>
        <v>0</v>
      </c>
      <c r="I731" s="11">
        <f t="shared" si="131"/>
        <v>0</v>
      </c>
      <c r="J731" s="11">
        <f t="shared" si="131"/>
        <v>0</v>
      </c>
      <c r="K731" s="11">
        <f t="shared" si="131"/>
        <v>0</v>
      </c>
    </row>
    <row r="732" spans="1:14">
      <c r="C732" s="86" t="s">
        <v>52</v>
      </c>
      <c r="D732" s="90" t="s">
        <v>18</v>
      </c>
      <c r="E732" s="90" t="s">
        <v>6</v>
      </c>
      <c r="F732" s="90" t="s">
        <v>18</v>
      </c>
      <c r="G732" s="90" t="s">
        <v>18</v>
      </c>
      <c r="H732" s="90" t="s">
        <v>18</v>
      </c>
      <c r="I732" s="90" t="s">
        <v>18</v>
      </c>
      <c r="J732" s="90" t="s">
        <v>18</v>
      </c>
    </row>
    <row r="733" spans="1:14">
      <c r="C733" s="86" t="s">
        <v>3</v>
      </c>
      <c r="D733" s="90" t="s">
        <v>63</v>
      </c>
      <c r="E733" s="90" t="s">
        <v>64</v>
      </c>
      <c r="F733" s="90" t="s">
        <v>65</v>
      </c>
      <c r="G733" s="90" t="s">
        <v>66</v>
      </c>
      <c r="H733" s="90" t="s">
        <v>67</v>
      </c>
      <c r="I733" s="90" t="s">
        <v>68</v>
      </c>
      <c r="J733" s="90" t="s">
        <v>69</v>
      </c>
      <c r="K733" s="90" t="s">
        <v>70</v>
      </c>
      <c r="L733" s="90" t="s">
        <v>6</v>
      </c>
      <c r="N733" s="90"/>
    </row>
    <row r="734" spans="1:14">
      <c r="C734" s="86" t="s">
        <v>54</v>
      </c>
      <c r="D734" s="11"/>
      <c r="E734" s="11"/>
      <c r="F734" s="11"/>
      <c r="G734" s="11"/>
      <c r="H734" s="11"/>
      <c r="I734" s="11"/>
      <c r="J734" s="11"/>
      <c r="K734" s="11">
        <f>SUM(D734:J734)</f>
        <v>0</v>
      </c>
      <c r="L734" s="11"/>
      <c r="M734" s="11"/>
      <c r="N734" s="11"/>
    </row>
    <row r="735" spans="1:14">
      <c r="C735" s="86" t="s">
        <v>71</v>
      </c>
      <c r="K735" s="11">
        <f>SUM(D735:J735)</f>
        <v>0</v>
      </c>
    </row>
    <row r="736" spans="1:14">
      <c r="C736" s="86" t="s">
        <v>72</v>
      </c>
      <c r="D736" s="11"/>
      <c r="E736" s="11"/>
      <c r="F736" s="11"/>
      <c r="G736" s="11"/>
      <c r="H736" s="11"/>
      <c r="I736" s="11"/>
      <c r="J736" s="11"/>
      <c r="K736" s="11">
        <f>SUM(D736:J736)</f>
        <v>0</v>
      </c>
      <c r="L736" s="11"/>
      <c r="M736" s="11"/>
      <c r="N736" s="11"/>
    </row>
    <row r="737" spans="3:14">
      <c r="C737" s="86" t="s">
        <v>73</v>
      </c>
      <c r="D737" s="11"/>
      <c r="E737" s="11"/>
      <c r="F737" s="11"/>
      <c r="G737" s="11"/>
      <c r="H737" s="11"/>
      <c r="I737" s="11"/>
      <c r="J737" s="11"/>
      <c r="K737" s="11">
        <f>SUM(D737:J737)</f>
        <v>0</v>
      </c>
      <c r="L737" s="11"/>
      <c r="M737" s="11"/>
      <c r="N737" s="11"/>
    </row>
    <row r="738" spans="3:14">
      <c r="C738" s="86" t="s">
        <v>180</v>
      </c>
      <c r="D738" s="11"/>
      <c r="E738" s="11"/>
      <c r="F738" s="11"/>
      <c r="G738" s="11"/>
      <c r="H738" s="11"/>
      <c r="I738" s="11"/>
      <c r="J738" s="11"/>
      <c r="K738" s="11">
        <f>SUM(D738:J738)</f>
        <v>0</v>
      </c>
      <c r="L738" s="11"/>
      <c r="M738" s="11"/>
      <c r="N738" s="11"/>
    </row>
    <row r="739" spans="3:14">
      <c r="C739" s="86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>
      <c r="C740" s="86" t="s">
        <v>91</v>
      </c>
      <c r="D740" s="15"/>
      <c r="E740" s="15"/>
      <c r="F740" s="15"/>
      <c r="G740" s="15"/>
      <c r="H740" s="15"/>
      <c r="I740" s="15"/>
      <c r="J740" s="15"/>
      <c r="K740" s="15">
        <f>SUM(D740:J740)</f>
        <v>0</v>
      </c>
      <c r="N740" s="11"/>
    </row>
    <row r="741" spans="3:14">
      <c r="C741" s="86" t="s">
        <v>108</v>
      </c>
      <c r="K741" s="15"/>
      <c r="M741" s="15">
        <f>SUM(D741:J741)</f>
        <v>0</v>
      </c>
    </row>
    <row r="744" spans="3:14">
      <c r="C744" s="86" t="s">
        <v>57</v>
      </c>
      <c r="D744" s="11">
        <f>SUM(D747:D750)</f>
        <v>0</v>
      </c>
      <c r="E744" s="11">
        <f t="shared" ref="E744:J744" si="132">SUM(E747:E750)</f>
        <v>0</v>
      </c>
      <c r="F744" s="11">
        <f t="shared" si="132"/>
        <v>0</v>
      </c>
      <c r="G744" s="11">
        <f t="shared" si="132"/>
        <v>0</v>
      </c>
      <c r="H744" s="11">
        <f t="shared" si="132"/>
        <v>0</v>
      </c>
      <c r="I744" s="11">
        <f t="shared" si="132"/>
        <v>0</v>
      </c>
      <c r="J744" s="11">
        <f t="shared" si="132"/>
        <v>0</v>
      </c>
      <c r="K744" s="11">
        <f>SUM(K747:K750)</f>
        <v>0</v>
      </c>
    </row>
    <row r="745" spans="3:14">
      <c r="C745" s="86" t="s">
        <v>110</v>
      </c>
      <c r="D745" s="11"/>
      <c r="E745" s="11"/>
      <c r="F745" s="11"/>
      <c r="G745" s="11"/>
      <c r="H745" s="11"/>
      <c r="I745" s="11"/>
      <c r="J745" s="11"/>
    </row>
    <row r="746" spans="3:14">
      <c r="C746" s="87" t="s">
        <v>47</v>
      </c>
      <c r="D746" s="90" t="s">
        <v>63</v>
      </c>
      <c r="E746" s="90" t="s">
        <v>64</v>
      </c>
      <c r="F746" s="90" t="s">
        <v>65</v>
      </c>
      <c r="G746" s="90" t="s">
        <v>66</v>
      </c>
      <c r="H746" s="90" t="s">
        <v>67</v>
      </c>
      <c r="I746" s="90" t="s">
        <v>68</v>
      </c>
      <c r="J746" s="90" t="s">
        <v>69</v>
      </c>
      <c r="K746" s="90" t="s">
        <v>70</v>
      </c>
    </row>
    <row r="747" spans="3:14">
      <c r="C747" s="86" t="s">
        <v>107</v>
      </c>
      <c r="D747" s="11">
        <f t="shared" ref="D747:J747" si="133">D745*0.2</f>
        <v>0</v>
      </c>
      <c r="E747" s="11">
        <f t="shared" si="133"/>
        <v>0</v>
      </c>
      <c r="F747" s="11">
        <f t="shared" si="133"/>
        <v>0</v>
      </c>
      <c r="G747" s="11">
        <f t="shared" si="133"/>
        <v>0</v>
      </c>
      <c r="H747" s="11">
        <f t="shared" si="133"/>
        <v>0</v>
      </c>
      <c r="I747" s="11">
        <f t="shared" si="133"/>
        <v>0</v>
      </c>
      <c r="J747" s="11">
        <f t="shared" si="133"/>
        <v>0</v>
      </c>
      <c r="K747" s="11">
        <f t="shared" ref="K747:K753" si="134">SUM(D747:J747)</f>
        <v>0</v>
      </c>
    </row>
    <row r="748" spans="3:14">
      <c r="C748" s="86" t="s">
        <v>105</v>
      </c>
      <c r="D748" s="11"/>
      <c r="E748" s="11"/>
      <c r="F748" s="11"/>
      <c r="G748" s="11"/>
      <c r="H748" s="11"/>
      <c r="I748" s="11"/>
      <c r="J748" s="11"/>
      <c r="K748" s="11">
        <f t="shared" si="134"/>
        <v>0</v>
      </c>
    </row>
    <row r="749" spans="3:14">
      <c r="C749" s="86" t="s">
        <v>74</v>
      </c>
      <c r="D749" s="11">
        <f t="shared" ref="D749:J749" si="135">D745*0.8</f>
        <v>0</v>
      </c>
      <c r="E749" s="11">
        <f t="shared" si="135"/>
        <v>0</v>
      </c>
      <c r="F749" s="11">
        <f t="shared" si="135"/>
        <v>0</v>
      </c>
      <c r="G749" s="11">
        <f t="shared" si="135"/>
        <v>0</v>
      </c>
      <c r="H749" s="11">
        <f t="shared" si="135"/>
        <v>0</v>
      </c>
      <c r="I749" s="11">
        <f t="shared" si="135"/>
        <v>0</v>
      </c>
      <c r="J749" s="11">
        <f t="shared" si="135"/>
        <v>0</v>
      </c>
      <c r="K749" s="11">
        <f t="shared" si="134"/>
        <v>0</v>
      </c>
    </row>
    <row r="750" spans="3:14">
      <c r="C750" s="86" t="s">
        <v>73</v>
      </c>
      <c r="D750" s="11"/>
      <c r="E750" s="11"/>
      <c r="F750" s="11"/>
      <c r="G750" s="11"/>
      <c r="H750" s="11"/>
      <c r="I750" s="11"/>
      <c r="J750" s="11"/>
      <c r="K750" s="11">
        <f t="shared" si="134"/>
        <v>0</v>
      </c>
    </row>
    <row r="751" spans="3:14">
      <c r="C751" s="86"/>
      <c r="D751" s="11"/>
      <c r="E751" s="11"/>
      <c r="F751" s="11"/>
      <c r="K751" s="11">
        <f t="shared" si="134"/>
        <v>0</v>
      </c>
    </row>
    <row r="752" spans="3:14">
      <c r="C752" s="86"/>
      <c r="G752" s="11"/>
      <c r="H752" s="11"/>
      <c r="K752" s="11"/>
    </row>
    <row r="753" spans="1:15">
      <c r="C753" s="86" t="s">
        <v>91</v>
      </c>
      <c r="D753" s="15"/>
      <c r="E753" s="15"/>
      <c r="F753" s="15"/>
      <c r="G753" s="15"/>
      <c r="H753" s="15"/>
      <c r="I753" s="15"/>
      <c r="J753" s="15"/>
      <c r="K753" s="15">
        <f t="shared" si="134"/>
        <v>0</v>
      </c>
    </row>
    <row r="754" spans="1:15" s="42" customFormat="1">
      <c r="B754" s="112"/>
    </row>
    <row r="755" spans="1:15">
      <c r="A755" s="83">
        <v>30</v>
      </c>
      <c r="B755" s="87" t="s">
        <v>0</v>
      </c>
      <c r="C755" s="89">
        <v>39966</v>
      </c>
    </row>
    <row r="756" spans="1:15">
      <c r="D756" s="11">
        <f t="shared" ref="D756:K756" si="136">SUM(D759:D762)</f>
        <v>0</v>
      </c>
      <c r="E756" s="11">
        <f t="shared" si="136"/>
        <v>0</v>
      </c>
      <c r="F756" s="11">
        <f t="shared" si="136"/>
        <v>0</v>
      </c>
      <c r="G756" s="11">
        <f t="shared" si="136"/>
        <v>0</v>
      </c>
      <c r="H756" s="11">
        <f t="shared" si="136"/>
        <v>0</v>
      </c>
      <c r="I756" s="11">
        <f t="shared" si="136"/>
        <v>0</v>
      </c>
      <c r="J756" s="11">
        <f t="shared" si="136"/>
        <v>0</v>
      </c>
      <c r="K756" s="11">
        <f t="shared" si="136"/>
        <v>0</v>
      </c>
    </row>
    <row r="757" spans="1:15">
      <c r="C757" s="86" t="s">
        <v>52</v>
      </c>
      <c r="D757" s="90" t="s">
        <v>18</v>
      </c>
      <c r="E757" s="90" t="s">
        <v>18</v>
      </c>
      <c r="F757" s="90" t="s">
        <v>18</v>
      </c>
      <c r="G757" s="90" t="s">
        <v>18</v>
      </c>
      <c r="H757" s="90" t="s">
        <v>18</v>
      </c>
      <c r="I757" s="90" t="s">
        <v>18</v>
      </c>
      <c r="J757" s="90" t="s">
        <v>18</v>
      </c>
    </row>
    <row r="758" spans="1:15">
      <c r="C758" s="86" t="s">
        <v>3</v>
      </c>
      <c r="D758" s="90" t="s">
        <v>63</v>
      </c>
      <c r="E758" s="90" t="s">
        <v>64</v>
      </c>
      <c r="F758" s="90" t="s">
        <v>65</v>
      </c>
      <c r="G758" s="90" t="s">
        <v>66</v>
      </c>
      <c r="H758" s="90" t="s">
        <v>67</v>
      </c>
      <c r="I758" s="90" t="s">
        <v>68</v>
      </c>
      <c r="J758" s="90" t="s">
        <v>69</v>
      </c>
      <c r="K758" s="90" t="s">
        <v>70</v>
      </c>
      <c r="L758" s="90" t="s">
        <v>6</v>
      </c>
      <c r="M758" s="90"/>
    </row>
    <row r="759" spans="1:15">
      <c r="C759" s="86" t="s">
        <v>54</v>
      </c>
      <c r="D759" s="11"/>
      <c r="E759" s="11"/>
      <c r="F759" s="11"/>
      <c r="G759" s="11"/>
      <c r="H759" s="11"/>
      <c r="I759" s="11"/>
      <c r="J759" s="11"/>
      <c r="K759" s="11">
        <f t="shared" ref="K759:K765" si="137">SUM(D759:J759)</f>
        <v>0</v>
      </c>
    </row>
    <row r="760" spans="1:15">
      <c r="C760" s="86" t="s">
        <v>71</v>
      </c>
      <c r="D760" s="11"/>
      <c r="E760" s="11"/>
      <c r="F760" s="11"/>
      <c r="G760" s="11"/>
      <c r="H760" s="11"/>
      <c r="I760" s="11"/>
      <c r="J760" s="11"/>
      <c r="K760" s="11">
        <f t="shared" si="137"/>
        <v>0</v>
      </c>
    </row>
    <row r="761" spans="1:15">
      <c r="C761" s="86" t="s">
        <v>72</v>
      </c>
      <c r="D761" s="11"/>
      <c r="E761" s="11"/>
      <c r="F761" s="11"/>
      <c r="G761" s="11"/>
      <c r="H761" s="11"/>
      <c r="I761" s="11"/>
      <c r="J761" s="11"/>
      <c r="K761" s="11">
        <f t="shared" si="137"/>
        <v>0</v>
      </c>
    </row>
    <row r="762" spans="1:15">
      <c r="C762" s="86" t="s">
        <v>73</v>
      </c>
      <c r="D762" s="11"/>
      <c r="E762" s="11"/>
      <c r="F762" s="11"/>
      <c r="G762" s="11"/>
      <c r="H762" s="11"/>
      <c r="I762" s="11"/>
      <c r="J762" s="11"/>
      <c r="K762" s="11">
        <f t="shared" si="137"/>
        <v>0</v>
      </c>
    </row>
    <row r="763" spans="1:15">
      <c r="C763" s="86" t="s">
        <v>182</v>
      </c>
      <c r="D763" s="11"/>
      <c r="E763" s="11"/>
      <c r="F763" s="11"/>
      <c r="G763" s="11"/>
      <c r="H763" s="11"/>
      <c r="I763" s="11"/>
      <c r="J763" s="11"/>
      <c r="K763" s="11">
        <f t="shared" si="137"/>
        <v>0</v>
      </c>
      <c r="O763" s="36"/>
    </row>
    <row r="764" spans="1:15">
      <c r="C764" s="86" t="s">
        <v>183</v>
      </c>
      <c r="D764" s="11"/>
      <c r="E764" s="11"/>
      <c r="F764" s="11"/>
      <c r="G764" s="11"/>
      <c r="H764" s="11"/>
      <c r="I764" s="11"/>
      <c r="J764" s="11"/>
      <c r="K764" s="11">
        <f t="shared" si="137"/>
        <v>0</v>
      </c>
      <c r="O764" s="36"/>
    </row>
    <row r="765" spans="1:15">
      <c r="C765" s="86" t="s">
        <v>184</v>
      </c>
      <c r="D765" s="11"/>
      <c r="E765" s="11"/>
      <c r="F765" s="11"/>
      <c r="G765" s="11"/>
      <c r="H765" s="11"/>
      <c r="I765" s="11"/>
      <c r="J765" s="11"/>
      <c r="K765" s="11">
        <f t="shared" si="137"/>
        <v>0</v>
      </c>
      <c r="O765" s="36"/>
    </row>
    <row r="766" spans="1:15">
      <c r="O766" s="36"/>
    </row>
    <row r="767" spans="1:15">
      <c r="C767" s="86" t="s">
        <v>91</v>
      </c>
      <c r="K767" s="15">
        <f>SUM(D767:J767)</f>
        <v>0</v>
      </c>
    </row>
    <row r="768" spans="1:15">
      <c r="C768" s="86" t="s">
        <v>108</v>
      </c>
      <c r="E768" s="15"/>
      <c r="K768" s="15"/>
      <c r="M768" s="15">
        <f>SUM(D768:J768)</f>
        <v>0</v>
      </c>
    </row>
    <row r="769" spans="1:19">
      <c r="C769" s="86"/>
      <c r="K769" s="15"/>
      <c r="M769" s="15"/>
    </row>
    <row r="770" spans="1:19">
      <c r="C770" s="86" t="s">
        <v>57</v>
      </c>
      <c r="D770" s="11">
        <f t="shared" ref="D770:K770" si="138">SUM(D773:D776)</f>
        <v>0</v>
      </c>
      <c r="E770" s="11">
        <f t="shared" si="138"/>
        <v>0</v>
      </c>
      <c r="F770" s="11">
        <f t="shared" si="138"/>
        <v>0</v>
      </c>
      <c r="G770" s="11">
        <f t="shared" si="138"/>
        <v>0</v>
      </c>
      <c r="H770" s="11">
        <f t="shared" si="138"/>
        <v>0</v>
      </c>
      <c r="I770" s="11">
        <f t="shared" si="138"/>
        <v>0</v>
      </c>
      <c r="J770" s="11">
        <f t="shared" si="138"/>
        <v>0</v>
      </c>
      <c r="K770" s="11">
        <f t="shared" si="138"/>
        <v>0</v>
      </c>
    </row>
    <row r="771" spans="1:19">
      <c r="C771" s="86" t="s">
        <v>110</v>
      </c>
      <c r="D771" s="11"/>
      <c r="E771" s="11"/>
      <c r="F771" s="11"/>
      <c r="G771" s="11"/>
      <c r="H771" s="11"/>
      <c r="I771" s="11"/>
      <c r="J771" s="11"/>
    </row>
    <row r="772" spans="1:19">
      <c r="C772" s="87" t="s">
        <v>47</v>
      </c>
      <c r="D772" s="90" t="s">
        <v>63</v>
      </c>
      <c r="E772" s="90" t="s">
        <v>64</v>
      </c>
      <c r="F772" s="90" t="s">
        <v>65</v>
      </c>
      <c r="G772" s="90" t="s">
        <v>66</v>
      </c>
      <c r="H772" s="90" t="s">
        <v>67</v>
      </c>
      <c r="I772" s="90" t="s">
        <v>68</v>
      </c>
      <c r="J772" s="90" t="s">
        <v>69</v>
      </c>
      <c r="K772" s="90" t="s">
        <v>70</v>
      </c>
    </row>
    <row r="773" spans="1:19">
      <c r="C773" s="86" t="s">
        <v>107</v>
      </c>
      <c r="D773" s="11">
        <f t="shared" ref="D773:J773" si="139">D771*0.2</f>
        <v>0</v>
      </c>
      <c r="E773" s="11">
        <f t="shared" si="139"/>
        <v>0</v>
      </c>
      <c r="F773" s="11">
        <f t="shared" si="139"/>
        <v>0</v>
      </c>
      <c r="G773" s="11">
        <f t="shared" si="139"/>
        <v>0</v>
      </c>
      <c r="H773" s="11">
        <f t="shared" si="139"/>
        <v>0</v>
      </c>
      <c r="I773" s="11">
        <f t="shared" si="139"/>
        <v>0</v>
      </c>
      <c r="J773" s="11">
        <f t="shared" si="139"/>
        <v>0</v>
      </c>
      <c r="K773" s="11">
        <f>SUM(D773:J773)</f>
        <v>0</v>
      </c>
    </row>
    <row r="774" spans="1:19">
      <c r="C774" s="86" t="s">
        <v>105</v>
      </c>
      <c r="D774" s="11"/>
      <c r="E774" s="11"/>
      <c r="F774" s="11"/>
      <c r="G774" s="11"/>
      <c r="H774" s="11"/>
      <c r="I774" s="11"/>
      <c r="J774" s="11"/>
      <c r="K774" s="11">
        <f>SUM(D774:J774)</f>
        <v>0</v>
      </c>
    </row>
    <row r="775" spans="1:19">
      <c r="C775" s="86" t="s">
        <v>74</v>
      </c>
      <c r="D775" s="11">
        <f t="shared" ref="D775:J775" si="140">D771*0.8</f>
        <v>0</v>
      </c>
      <c r="E775" s="11">
        <f t="shared" si="140"/>
        <v>0</v>
      </c>
      <c r="F775" s="11">
        <f t="shared" si="140"/>
        <v>0</v>
      </c>
      <c r="G775" s="11">
        <f t="shared" si="140"/>
        <v>0</v>
      </c>
      <c r="H775" s="11">
        <f t="shared" si="140"/>
        <v>0</v>
      </c>
      <c r="I775" s="11">
        <f t="shared" si="140"/>
        <v>0</v>
      </c>
      <c r="J775" s="11">
        <f t="shared" si="140"/>
        <v>0</v>
      </c>
      <c r="K775" s="11">
        <f>SUM(D775:J775)</f>
        <v>0</v>
      </c>
    </row>
    <row r="776" spans="1:19">
      <c r="C776" s="86" t="s">
        <v>73</v>
      </c>
      <c r="D776" s="11"/>
      <c r="E776" s="11"/>
      <c r="F776" s="11"/>
      <c r="G776" s="11"/>
      <c r="H776" s="11"/>
      <c r="I776" s="11"/>
      <c r="J776" s="11"/>
      <c r="K776" s="11">
        <f>SUM(D776:J776)</f>
        <v>0</v>
      </c>
    </row>
    <row r="777" spans="1:19">
      <c r="C777" s="86"/>
      <c r="D777" s="11"/>
      <c r="F777" s="11"/>
      <c r="G777" s="11"/>
      <c r="H777" s="11"/>
      <c r="K777" s="11">
        <f>SUM(D777:J777)</f>
        <v>0</v>
      </c>
    </row>
    <row r="778" spans="1:19">
      <c r="C778" s="86"/>
      <c r="D778" s="11"/>
      <c r="F778" s="11"/>
      <c r="G778" s="11"/>
      <c r="H778" s="11"/>
      <c r="K778" s="11"/>
    </row>
    <row r="779" spans="1:19">
      <c r="C779" s="86" t="s">
        <v>91</v>
      </c>
      <c r="D779" s="15"/>
      <c r="E779" s="15"/>
      <c r="F779" s="15"/>
      <c r="G779" s="15"/>
      <c r="H779" s="15"/>
      <c r="I779" s="15"/>
      <c r="J779" s="15"/>
      <c r="K779" s="15">
        <f>SUM(D779:J779)</f>
        <v>0</v>
      </c>
    </row>
    <row r="780" spans="1:19" s="42" customFormat="1">
      <c r="B780" s="112"/>
      <c r="C780" s="112"/>
      <c r="D780" s="113"/>
      <c r="G780" s="113"/>
      <c r="H780" s="113"/>
      <c r="K780" s="113"/>
    </row>
    <row r="781" spans="1:19">
      <c r="A781" s="83">
        <v>31</v>
      </c>
      <c r="B781" s="87" t="s">
        <v>0</v>
      </c>
      <c r="C781" s="89">
        <v>39973</v>
      </c>
    </row>
    <row r="782" spans="1:19">
      <c r="D782" s="11">
        <f>SUM(D785:D788)</f>
        <v>0</v>
      </c>
      <c r="E782" s="11">
        <f t="shared" ref="E782:J782" si="141">SUM(E785:E788)</f>
        <v>0</v>
      </c>
      <c r="F782" s="11">
        <f t="shared" si="141"/>
        <v>0</v>
      </c>
      <c r="G782" s="11">
        <f t="shared" si="141"/>
        <v>0</v>
      </c>
      <c r="H782" s="11">
        <f t="shared" si="141"/>
        <v>0</v>
      </c>
      <c r="I782" s="11">
        <f t="shared" si="141"/>
        <v>0</v>
      </c>
      <c r="J782" s="11">
        <f t="shared" si="141"/>
        <v>0</v>
      </c>
      <c r="K782" s="11">
        <f>SUM(K785:K788)</f>
        <v>0</v>
      </c>
    </row>
    <row r="783" spans="1:19">
      <c r="C783" s="86" t="s">
        <v>52</v>
      </c>
      <c r="D783" s="90" t="s">
        <v>115</v>
      </c>
      <c r="E783" s="90" t="s">
        <v>6</v>
      </c>
      <c r="F783" s="90" t="s">
        <v>75</v>
      </c>
      <c r="G783" s="90" t="s">
        <v>18</v>
      </c>
      <c r="H783" s="90" t="s">
        <v>18</v>
      </c>
      <c r="I783" s="90" t="s">
        <v>18</v>
      </c>
      <c r="J783" s="90" t="s">
        <v>18</v>
      </c>
      <c r="S783">
        <v>0</v>
      </c>
    </row>
    <row r="784" spans="1:19">
      <c r="C784" s="86" t="s">
        <v>3</v>
      </c>
      <c r="D784" s="90" t="s">
        <v>63</v>
      </c>
      <c r="E784" s="90" t="s">
        <v>64</v>
      </c>
      <c r="F784" s="90" t="s">
        <v>65</v>
      </c>
      <c r="G784" s="90" t="s">
        <v>66</v>
      </c>
      <c r="H784" s="90" t="s">
        <v>67</v>
      </c>
      <c r="I784" s="90" t="s">
        <v>68</v>
      </c>
      <c r="J784" s="90" t="s">
        <v>69</v>
      </c>
      <c r="K784" s="90" t="s">
        <v>70</v>
      </c>
      <c r="L784" s="90" t="s">
        <v>6</v>
      </c>
      <c r="M784" s="90"/>
      <c r="N784" s="90"/>
    </row>
    <row r="785" spans="3:14">
      <c r="C785" s="86" t="s">
        <v>54</v>
      </c>
      <c r="D785" s="11"/>
      <c r="E785" s="11"/>
      <c r="F785" s="11"/>
      <c r="G785" s="11"/>
      <c r="H785" s="11"/>
      <c r="I785" s="11"/>
      <c r="J785" s="11"/>
      <c r="K785" s="11">
        <f t="shared" ref="K785:K793" si="142">SUM(D785:J785)</f>
        <v>0</v>
      </c>
      <c r="L785" s="11"/>
      <c r="M785" s="11"/>
      <c r="N785" s="11"/>
    </row>
    <row r="786" spans="3:14">
      <c r="C786" s="86" t="s">
        <v>71</v>
      </c>
      <c r="E786" s="11"/>
      <c r="F786" s="11"/>
      <c r="G786" s="11"/>
      <c r="H786" s="11"/>
      <c r="I786" s="11"/>
      <c r="J786" s="11"/>
      <c r="K786" s="11">
        <f t="shared" si="142"/>
        <v>0</v>
      </c>
    </row>
    <row r="787" spans="3:14">
      <c r="C787" s="86" t="s">
        <v>72</v>
      </c>
      <c r="D787" s="11"/>
      <c r="E787" s="11"/>
      <c r="F787" s="11"/>
      <c r="G787" s="11"/>
      <c r="H787" s="11"/>
      <c r="I787" s="11"/>
      <c r="J787" s="11"/>
      <c r="K787" s="11">
        <f t="shared" si="142"/>
        <v>0</v>
      </c>
      <c r="L787" s="11"/>
      <c r="M787" s="11"/>
      <c r="N787" s="11"/>
    </row>
    <row r="788" spans="3:14">
      <c r="C788" s="86" t="s">
        <v>73</v>
      </c>
      <c r="D788" s="11"/>
      <c r="E788" s="11"/>
      <c r="F788" s="11"/>
      <c r="G788" s="11"/>
      <c r="H788" s="11"/>
      <c r="I788" s="11"/>
      <c r="J788" s="11"/>
      <c r="K788" s="11">
        <f t="shared" si="142"/>
        <v>0</v>
      </c>
      <c r="L788" s="11"/>
      <c r="M788" s="11"/>
      <c r="N788" s="11"/>
    </row>
    <row r="789" spans="3:14">
      <c r="C789" s="86" t="s">
        <v>185</v>
      </c>
      <c r="D789" s="11"/>
      <c r="E789" s="11"/>
      <c r="F789" s="11"/>
      <c r="G789" s="11"/>
      <c r="H789" s="11"/>
      <c r="I789" s="11"/>
      <c r="J789" s="11"/>
      <c r="K789" s="11">
        <f t="shared" si="142"/>
        <v>0</v>
      </c>
      <c r="L789" s="11"/>
      <c r="M789" s="11"/>
      <c r="N789" s="11"/>
    </row>
    <row r="790" spans="3:14">
      <c r="C790" s="86" t="s">
        <v>186</v>
      </c>
      <c r="D790" s="11"/>
      <c r="E790" s="11"/>
      <c r="F790" s="11"/>
      <c r="G790" s="11"/>
      <c r="H790" s="11"/>
      <c r="I790" s="11"/>
      <c r="J790" s="11"/>
      <c r="K790" s="11">
        <f t="shared" si="142"/>
        <v>0</v>
      </c>
      <c r="L790" s="11"/>
      <c r="M790" s="11"/>
      <c r="N790" s="11"/>
    </row>
    <row r="791" spans="3:14">
      <c r="C791" s="86" t="s">
        <v>187</v>
      </c>
      <c r="D791" s="15"/>
      <c r="E791" s="15"/>
      <c r="F791" s="15"/>
      <c r="H791" s="11"/>
      <c r="I791" s="11"/>
      <c r="J791" s="15"/>
      <c r="K791" s="11">
        <f t="shared" si="142"/>
        <v>0</v>
      </c>
      <c r="L791" s="11"/>
      <c r="M791" s="11"/>
      <c r="N791" s="11"/>
    </row>
    <row r="792" spans="3:14">
      <c r="C792" s="86" t="s">
        <v>188</v>
      </c>
      <c r="D792" s="15"/>
      <c r="E792" s="15"/>
      <c r="F792" s="15"/>
      <c r="H792" s="11"/>
      <c r="I792" s="11"/>
      <c r="J792" s="11"/>
      <c r="K792" s="11">
        <f t="shared" si="142"/>
        <v>0</v>
      </c>
      <c r="L792" s="11"/>
      <c r="M792" s="11"/>
      <c r="N792" s="11"/>
    </row>
    <row r="793" spans="3:14">
      <c r="C793" s="86" t="s">
        <v>149</v>
      </c>
      <c r="D793" s="15"/>
      <c r="E793" s="15"/>
      <c r="F793" s="15"/>
      <c r="H793" s="11"/>
      <c r="I793" s="11"/>
      <c r="J793" s="11"/>
      <c r="K793" s="11">
        <f t="shared" si="142"/>
        <v>0</v>
      </c>
      <c r="L793" s="11"/>
      <c r="M793" s="11"/>
      <c r="N793" s="11"/>
    </row>
    <row r="795" spans="3:14">
      <c r="C795" s="86" t="s">
        <v>91</v>
      </c>
      <c r="F795" s="15"/>
      <c r="K795" s="15">
        <f>SUM(D795:J795)</f>
        <v>0</v>
      </c>
    </row>
    <row r="796" spans="3:14">
      <c r="C796" s="86" t="s">
        <v>108</v>
      </c>
      <c r="E796" s="15"/>
      <c r="K796" s="15"/>
      <c r="M796" s="15">
        <f>SUM(D796:J796)</f>
        <v>0</v>
      </c>
      <c r="N796" s="11"/>
    </row>
    <row r="797" spans="3:14">
      <c r="C797" s="86"/>
      <c r="D797" s="11"/>
      <c r="E797" s="11"/>
      <c r="K797" s="11"/>
      <c r="L797" s="11"/>
      <c r="M797" s="11"/>
      <c r="N797" s="11"/>
    </row>
    <row r="798" spans="3:14">
      <c r="C798" s="86" t="s">
        <v>57</v>
      </c>
      <c r="D798" s="11">
        <f t="shared" ref="D798:K798" si="143">SUM(D801:D804)</f>
        <v>0</v>
      </c>
      <c r="E798" s="11">
        <f t="shared" si="143"/>
        <v>0</v>
      </c>
      <c r="F798" s="11">
        <f t="shared" si="143"/>
        <v>0</v>
      </c>
      <c r="G798" s="11">
        <f t="shared" si="143"/>
        <v>0</v>
      </c>
      <c r="H798" s="11">
        <f t="shared" si="143"/>
        <v>0</v>
      </c>
      <c r="I798" s="11">
        <f t="shared" si="143"/>
        <v>0</v>
      </c>
      <c r="J798" s="11">
        <f t="shared" si="143"/>
        <v>0</v>
      </c>
      <c r="K798" s="11">
        <f t="shared" si="143"/>
        <v>0</v>
      </c>
      <c r="L798" s="11"/>
      <c r="M798" s="11"/>
      <c r="N798" s="11"/>
    </row>
    <row r="799" spans="3:14">
      <c r="C799" s="86" t="s">
        <v>110</v>
      </c>
    </row>
    <row r="800" spans="3:14">
      <c r="C800" s="87" t="s">
        <v>47</v>
      </c>
      <c r="D800" s="90" t="s">
        <v>63</v>
      </c>
      <c r="E800" s="90" t="s">
        <v>64</v>
      </c>
      <c r="F800" s="90" t="s">
        <v>65</v>
      </c>
      <c r="G800" s="90" t="s">
        <v>66</v>
      </c>
      <c r="H800" s="90" t="s">
        <v>67</v>
      </c>
      <c r="I800" s="90" t="s">
        <v>68</v>
      </c>
      <c r="J800" s="90" t="s">
        <v>69</v>
      </c>
      <c r="K800" s="90" t="s">
        <v>70</v>
      </c>
    </row>
    <row r="801" spans="1:13">
      <c r="C801" s="86" t="s">
        <v>107</v>
      </c>
      <c r="D801" s="11">
        <f>D799*0.2</f>
        <v>0</v>
      </c>
      <c r="E801" s="11">
        <f t="shared" ref="E801:J801" si="144">E799*0.2</f>
        <v>0</v>
      </c>
      <c r="F801" s="11">
        <f t="shared" si="144"/>
        <v>0</v>
      </c>
      <c r="G801" s="11">
        <f t="shared" si="144"/>
        <v>0</v>
      </c>
      <c r="H801" s="11">
        <f t="shared" si="144"/>
        <v>0</v>
      </c>
      <c r="I801" s="11">
        <f t="shared" si="144"/>
        <v>0</v>
      </c>
      <c r="J801" s="11">
        <f t="shared" si="144"/>
        <v>0</v>
      </c>
      <c r="K801" s="11">
        <f>SUM(D801:J801)</f>
        <v>0</v>
      </c>
    </row>
    <row r="802" spans="1:13">
      <c r="C802" s="86" t="s">
        <v>105</v>
      </c>
      <c r="D802" s="11"/>
      <c r="E802" s="11"/>
      <c r="F802" s="11"/>
      <c r="G802" s="11"/>
      <c r="H802" s="11"/>
      <c r="I802" s="11"/>
      <c r="J802" s="11"/>
      <c r="K802" s="11">
        <f>SUM(D802:J802)</f>
        <v>0</v>
      </c>
    </row>
    <row r="803" spans="1:13">
      <c r="C803" s="86" t="s">
        <v>74</v>
      </c>
      <c r="D803" s="11">
        <f t="shared" ref="D803:J803" si="145">D799*0.8</f>
        <v>0</v>
      </c>
      <c r="E803" s="11">
        <f t="shared" si="145"/>
        <v>0</v>
      </c>
      <c r="F803" s="11">
        <f t="shared" si="145"/>
        <v>0</v>
      </c>
      <c r="G803" s="11">
        <f t="shared" si="145"/>
        <v>0</v>
      </c>
      <c r="H803" s="11">
        <f t="shared" si="145"/>
        <v>0</v>
      </c>
      <c r="I803" s="11">
        <f t="shared" si="145"/>
        <v>0</v>
      </c>
      <c r="J803" s="11">
        <f t="shared" si="145"/>
        <v>0</v>
      </c>
      <c r="K803" s="11">
        <f>SUM(D803:J803)</f>
        <v>0</v>
      </c>
    </row>
    <row r="804" spans="1:13">
      <c r="C804" s="86" t="s">
        <v>73</v>
      </c>
      <c r="D804" s="11"/>
      <c r="E804" s="11"/>
      <c r="F804" s="11"/>
      <c r="G804" s="11"/>
      <c r="H804" s="11"/>
      <c r="I804" s="11"/>
      <c r="J804" s="11"/>
      <c r="K804" s="11">
        <f>SUM(D804:J804)</f>
        <v>0</v>
      </c>
    </row>
    <row r="805" spans="1:13">
      <c r="C805" s="86" t="s">
        <v>124</v>
      </c>
      <c r="D805" s="11"/>
      <c r="E805" s="11"/>
      <c r="F805" s="11"/>
      <c r="G805" s="11"/>
      <c r="H805" s="11"/>
      <c r="I805" s="11"/>
      <c r="J805" s="11"/>
      <c r="K805" s="11">
        <f>SUM(D805:J805)</f>
        <v>0</v>
      </c>
    </row>
    <row r="807" spans="1:13">
      <c r="C807" s="86" t="s">
        <v>91</v>
      </c>
      <c r="D807" s="15"/>
      <c r="E807" s="15"/>
      <c r="F807" s="15"/>
      <c r="G807" s="15"/>
      <c r="H807" s="15"/>
      <c r="I807" s="15"/>
      <c r="J807" s="15"/>
      <c r="K807" s="15">
        <f>SUM(D807:J807)</f>
        <v>0</v>
      </c>
    </row>
    <row r="808" spans="1:13">
      <c r="C808" s="86"/>
      <c r="D808" s="15"/>
      <c r="E808" s="15"/>
      <c r="F808" s="15"/>
      <c r="G808" s="15"/>
      <c r="H808" s="15"/>
      <c r="I808" s="15"/>
      <c r="J808" s="15"/>
      <c r="K808" s="15"/>
    </row>
    <row r="809" spans="1:13" s="42" customFormat="1">
      <c r="B809" s="112"/>
      <c r="C809" s="112"/>
      <c r="D809" s="120"/>
      <c r="E809" s="120"/>
      <c r="F809" s="120"/>
      <c r="G809" s="120"/>
      <c r="H809" s="120"/>
      <c r="I809" s="120"/>
      <c r="J809" s="120"/>
      <c r="K809" s="120"/>
    </row>
    <row r="810" spans="1:13">
      <c r="A810" s="83">
        <v>32</v>
      </c>
      <c r="B810" s="87" t="s">
        <v>0</v>
      </c>
      <c r="C810" s="89">
        <v>39980</v>
      </c>
    </row>
    <row r="811" spans="1:13">
      <c r="D811" s="11">
        <f t="shared" ref="D811:K811" si="146">SUM(D814:D817)</f>
        <v>0</v>
      </c>
      <c r="E811" s="11">
        <f t="shared" si="146"/>
        <v>0</v>
      </c>
      <c r="F811" s="11">
        <f t="shared" si="146"/>
        <v>0</v>
      </c>
      <c r="G811" s="11">
        <f>SUM(G814:G817)</f>
        <v>0</v>
      </c>
      <c r="H811" s="11">
        <f>SUM(H814:H817)</f>
        <v>0</v>
      </c>
      <c r="I811" s="11">
        <f>SUM(I814:I817)</f>
        <v>0</v>
      </c>
      <c r="J811" s="11">
        <f t="shared" si="146"/>
        <v>0</v>
      </c>
      <c r="K811" s="11">
        <f t="shared" si="146"/>
        <v>0</v>
      </c>
    </row>
    <row r="812" spans="1:13">
      <c r="C812" s="86" t="s">
        <v>52</v>
      </c>
      <c r="D812" s="90" t="s">
        <v>18</v>
      </c>
      <c r="E812" s="90" t="s">
        <v>18</v>
      </c>
      <c r="F812" s="90" t="s">
        <v>18</v>
      </c>
      <c r="G812" s="90" t="s">
        <v>18</v>
      </c>
      <c r="H812" s="90" t="s">
        <v>18</v>
      </c>
      <c r="I812" s="90" t="s">
        <v>18</v>
      </c>
      <c r="J812" s="90" t="s">
        <v>18</v>
      </c>
    </row>
    <row r="813" spans="1:13">
      <c r="C813" s="86" t="s">
        <v>3</v>
      </c>
      <c r="D813" s="90" t="s">
        <v>63</v>
      </c>
      <c r="E813" s="90" t="s">
        <v>64</v>
      </c>
      <c r="F813" s="90" t="s">
        <v>65</v>
      </c>
      <c r="G813" s="90" t="s">
        <v>66</v>
      </c>
      <c r="H813" s="90" t="s">
        <v>67</v>
      </c>
      <c r="I813" s="90" t="s">
        <v>68</v>
      </c>
      <c r="J813" s="90" t="s">
        <v>69</v>
      </c>
      <c r="K813" s="90" t="s">
        <v>70</v>
      </c>
      <c r="M813" s="90"/>
    </row>
    <row r="814" spans="1:13">
      <c r="C814" s="86" t="s">
        <v>54</v>
      </c>
      <c r="D814" s="11"/>
      <c r="E814" s="11"/>
      <c r="F814" s="11"/>
      <c r="G814" s="11"/>
      <c r="H814" s="11"/>
      <c r="I814" s="11"/>
      <c r="J814" s="11"/>
      <c r="K814" s="11">
        <f t="shared" ref="K814:K820" si="147">SUM(D814:J814)</f>
        <v>0</v>
      </c>
    </row>
    <row r="815" spans="1:13">
      <c r="C815" s="86" t="s">
        <v>71</v>
      </c>
      <c r="D815" s="11"/>
      <c r="E815" s="11"/>
      <c r="F815" s="11"/>
      <c r="G815" s="11"/>
      <c r="H815" s="11"/>
      <c r="I815" s="11"/>
      <c r="J815" s="11"/>
      <c r="K815" s="11">
        <f t="shared" si="147"/>
        <v>0</v>
      </c>
    </row>
    <row r="816" spans="1:13">
      <c r="C816" s="86" t="s">
        <v>72</v>
      </c>
      <c r="D816" s="11"/>
      <c r="E816" s="11"/>
      <c r="F816" s="11"/>
      <c r="G816" s="11"/>
      <c r="H816" s="11"/>
      <c r="I816" s="11"/>
      <c r="J816" s="11"/>
      <c r="K816" s="11">
        <f t="shared" si="147"/>
        <v>0</v>
      </c>
    </row>
    <row r="817" spans="2:13">
      <c r="C817" s="86" t="s">
        <v>73</v>
      </c>
      <c r="D817" s="11"/>
      <c r="E817" s="11"/>
      <c r="F817" s="11"/>
      <c r="G817" s="11"/>
      <c r="H817" s="11"/>
      <c r="I817" s="11"/>
      <c r="J817" s="11"/>
      <c r="K817" s="11">
        <f t="shared" si="147"/>
        <v>0</v>
      </c>
    </row>
    <row r="818" spans="2:13">
      <c r="C818" s="86" t="s">
        <v>189</v>
      </c>
      <c r="D818" s="11"/>
      <c r="E818" s="11"/>
      <c r="F818" s="11"/>
      <c r="J818" s="11"/>
      <c r="K818" s="11">
        <f t="shared" si="147"/>
        <v>0</v>
      </c>
    </row>
    <row r="819" spans="2:13">
      <c r="C819" s="86" t="s">
        <v>124</v>
      </c>
      <c r="D819" s="11"/>
      <c r="F819" s="11"/>
      <c r="H819" s="11"/>
      <c r="I819" s="11"/>
      <c r="J819" s="11"/>
      <c r="K819" s="11">
        <f t="shared" si="147"/>
        <v>0</v>
      </c>
    </row>
    <row r="820" spans="2:13">
      <c r="C820" s="86" t="s">
        <v>190</v>
      </c>
      <c r="D820" s="11"/>
      <c r="F820" s="11"/>
      <c r="G820" s="11"/>
      <c r="I820" s="11"/>
      <c r="J820" s="11"/>
      <c r="K820" s="11">
        <f t="shared" si="147"/>
        <v>0</v>
      </c>
    </row>
    <row r="821" spans="2:13">
      <c r="C821" s="86"/>
      <c r="D821" s="11"/>
      <c r="F821" s="11"/>
      <c r="G821" s="11"/>
      <c r="I821" s="11"/>
      <c r="J821" s="11"/>
      <c r="K821" s="11"/>
    </row>
    <row r="822" spans="2:13">
      <c r="C822" s="86" t="s">
        <v>91</v>
      </c>
      <c r="D822" s="15"/>
      <c r="K822" s="15">
        <f>SUM(D822:J822)</f>
        <v>0</v>
      </c>
    </row>
    <row r="823" spans="2:13">
      <c r="C823" s="86" t="s">
        <v>108</v>
      </c>
      <c r="D823" s="15"/>
      <c r="E823" s="15"/>
      <c r="K823" s="15"/>
      <c r="M823" s="15">
        <f>SUM(D823:J823)</f>
        <v>0</v>
      </c>
    </row>
    <row r="824" spans="2:13">
      <c r="C824" s="86"/>
      <c r="D824" s="11"/>
      <c r="G824" s="11"/>
      <c r="I824" s="11"/>
      <c r="K824" s="11"/>
    </row>
    <row r="825" spans="2:13">
      <c r="C825" s="86" t="s">
        <v>57</v>
      </c>
      <c r="D825" s="11">
        <f t="shared" ref="D825:K825" si="148">SUM(D828:D831)</f>
        <v>0</v>
      </c>
      <c r="E825" s="11">
        <f t="shared" si="148"/>
        <v>0</v>
      </c>
      <c r="F825" s="11">
        <f t="shared" si="148"/>
        <v>0</v>
      </c>
      <c r="G825" s="11">
        <f t="shared" si="148"/>
        <v>0</v>
      </c>
      <c r="H825" s="11">
        <f t="shared" si="148"/>
        <v>0</v>
      </c>
      <c r="I825" s="11">
        <f t="shared" si="148"/>
        <v>0</v>
      </c>
      <c r="J825" s="11">
        <f t="shared" si="148"/>
        <v>0</v>
      </c>
      <c r="K825" s="11">
        <f t="shared" si="148"/>
        <v>0</v>
      </c>
    </row>
    <row r="826" spans="2:13">
      <c r="B826" s="86" t="s">
        <v>79</v>
      </c>
      <c r="C826" s="86" t="s">
        <v>110</v>
      </c>
    </row>
    <row r="827" spans="2:13">
      <c r="C827" s="87" t="s">
        <v>47</v>
      </c>
      <c r="D827" s="90" t="s">
        <v>63</v>
      </c>
      <c r="E827" s="90" t="s">
        <v>64</v>
      </c>
      <c r="F827" s="90" t="s">
        <v>65</v>
      </c>
      <c r="G827" s="90" t="s">
        <v>66</v>
      </c>
      <c r="H827" s="90" t="s">
        <v>67</v>
      </c>
      <c r="I827" s="90" t="s">
        <v>68</v>
      </c>
      <c r="J827" s="90" t="s">
        <v>69</v>
      </c>
      <c r="K827" s="90" t="s">
        <v>70</v>
      </c>
    </row>
    <row r="828" spans="2:13">
      <c r="C828" s="86" t="s">
        <v>107</v>
      </c>
      <c r="D828" s="11">
        <f>D826*0.2</f>
        <v>0</v>
      </c>
      <c r="E828" s="11">
        <f t="shared" ref="E828:J828" si="149">E826*0.2</f>
        <v>0</v>
      </c>
      <c r="F828" s="11">
        <f t="shared" si="149"/>
        <v>0</v>
      </c>
      <c r="G828" s="11">
        <f t="shared" si="149"/>
        <v>0</v>
      </c>
      <c r="H828" s="11">
        <f t="shared" si="149"/>
        <v>0</v>
      </c>
      <c r="I828" s="11">
        <f t="shared" si="149"/>
        <v>0</v>
      </c>
      <c r="J828" s="11">
        <f t="shared" si="149"/>
        <v>0</v>
      </c>
      <c r="K828" s="11">
        <f>SUM(D828:J828)</f>
        <v>0</v>
      </c>
    </row>
    <row r="829" spans="2:13">
      <c r="C829" s="86" t="s">
        <v>105</v>
      </c>
      <c r="D829" s="11"/>
      <c r="E829" s="11"/>
      <c r="F829" s="11"/>
      <c r="G829" s="11"/>
      <c r="H829" s="11"/>
      <c r="I829" s="11"/>
      <c r="J829" s="11"/>
      <c r="K829" s="11">
        <f>SUM(D829:J829)</f>
        <v>0</v>
      </c>
    </row>
    <row r="830" spans="2:13">
      <c r="C830" s="86" t="s">
        <v>74</v>
      </c>
      <c r="D830" s="11">
        <f t="shared" ref="D830:J830" si="150">D826*0.8</f>
        <v>0</v>
      </c>
      <c r="E830" s="11">
        <f t="shared" si="150"/>
        <v>0</v>
      </c>
      <c r="F830" s="11">
        <f t="shared" si="150"/>
        <v>0</v>
      </c>
      <c r="G830" s="11">
        <f t="shared" si="150"/>
        <v>0</v>
      </c>
      <c r="H830" s="11">
        <f t="shared" si="150"/>
        <v>0</v>
      </c>
      <c r="I830" s="11">
        <f t="shared" si="150"/>
        <v>0</v>
      </c>
      <c r="J830" s="11">
        <f t="shared" si="150"/>
        <v>0</v>
      </c>
      <c r="K830" s="11">
        <f>SUM(D830:J830)</f>
        <v>0</v>
      </c>
    </row>
    <row r="831" spans="2:13">
      <c r="C831" s="86" t="s">
        <v>73</v>
      </c>
      <c r="D831" s="11"/>
      <c r="E831" s="11"/>
      <c r="F831" s="11"/>
      <c r="G831" s="11"/>
      <c r="H831" s="11"/>
      <c r="I831" s="11"/>
      <c r="J831" s="11"/>
      <c r="K831" s="11">
        <f>SUM(D831:J831)</f>
        <v>0</v>
      </c>
    </row>
    <row r="832" spans="2:13">
      <c r="C832" s="86"/>
      <c r="D832" s="11"/>
      <c r="E832" s="11"/>
      <c r="F832" s="11"/>
      <c r="G832" s="11"/>
      <c r="K832" s="11">
        <f>SUM(D832:J832)</f>
        <v>0</v>
      </c>
    </row>
    <row r="833" spans="1:12">
      <c r="C833" s="86"/>
      <c r="D833" s="11"/>
      <c r="E833" s="11"/>
      <c r="F833" s="11"/>
      <c r="G833" s="11"/>
      <c r="H833" s="11"/>
      <c r="I833" s="11"/>
      <c r="J833" s="11"/>
      <c r="K833" s="11"/>
    </row>
    <row r="834" spans="1:12">
      <c r="C834" s="86" t="s">
        <v>91</v>
      </c>
      <c r="D834" s="15"/>
      <c r="E834" s="15"/>
      <c r="F834" s="15"/>
      <c r="G834" s="15"/>
      <c r="H834" s="15"/>
      <c r="I834" s="15"/>
      <c r="J834" s="15"/>
      <c r="K834" s="15">
        <f>SUM(D834:J834)</f>
        <v>0</v>
      </c>
    </row>
    <row r="835" spans="1:12" s="42" customFormat="1">
      <c r="B835" s="112"/>
    </row>
    <row r="836" spans="1:12">
      <c r="A836" s="83">
        <v>33</v>
      </c>
      <c r="B836" s="87" t="s">
        <v>0</v>
      </c>
      <c r="C836" s="89">
        <v>39987</v>
      </c>
    </row>
    <row r="837" spans="1:12">
      <c r="D837" s="11">
        <f t="shared" ref="D837:K837" si="151">SUM(D840:D843)</f>
        <v>0</v>
      </c>
      <c r="E837" s="11">
        <f t="shared" si="151"/>
        <v>0</v>
      </c>
      <c r="F837" s="11">
        <f t="shared" si="151"/>
        <v>0</v>
      </c>
      <c r="G837" s="11">
        <f t="shared" si="151"/>
        <v>0</v>
      </c>
      <c r="H837" s="11">
        <f t="shared" si="151"/>
        <v>0</v>
      </c>
      <c r="I837" s="11">
        <f t="shared" si="151"/>
        <v>0</v>
      </c>
      <c r="J837" s="11">
        <f t="shared" si="151"/>
        <v>0</v>
      </c>
      <c r="K837" s="11">
        <f t="shared" si="151"/>
        <v>0</v>
      </c>
    </row>
    <row r="838" spans="1:12">
      <c r="C838" s="86" t="s">
        <v>52</v>
      </c>
      <c r="D838" s="90" t="s">
        <v>77</v>
      </c>
      <c r="E838" s="90" t="s">
        <v>6</v>
      </c>
      <c r="F838" s="90" t="s">
        <v>75</v>
      </c>
      <c r="G838" s="90" t="s">
        <v>18</v>
      </c>
      <c r="H838" s="90" t="s">
        <v>18</v>
      </c>
      <c r="I838" s="90" t="s">
        <v>18</v>
      </c>
      <c r="J838" s="90" t="s">
        <v>18</v>
      </c>
    </row>
    <row r="839" spans="1:12">
      <c r="C839" s="86" t="s">
        <v>3</v>
      </c>
      <c r="D839" s="90" t="s">
        <v>63</v>
      </c>
      <c r="E839" s="90" t="s">
        <v>64</v>
      </c>
      <c r="F839" s="90" t="s">
        <v>65</v>
      </c>
      <c r="G839" s="90" t="s">
        <v>66</v>
      </c>
      <c r="H839" s="90" t="s">
        <v>67</v>
      </c>
      <c r="I839" s="90" t="s">
        <v>68</v>
      </c>
      <c r="J839" s="90" t="s">
        <v>69</v>
      </c>
      <c r="K839" s="90" t="s">
        <v>70</v>
      </c>
      <c r="L839" s="90" t="s">
        <v>6</v>
      </c>
    </row>
    <row r="840" spans="1:12">
      <c r="C840" s="86" t="s">
        <v>54</v>
      </c>
      <c r="D840" s="11"/>
      <c r="E840" s="11"/>
      <c r="F840" s="11"/>
      <c r="G840" s="11"/>
      <c r="H840" s="11"/>
      <c r="I840" s="11"/>
      <c r="J840" s="11"/>
      <c r="K840" s="11">
        <f t="shared" ref="K840:K848" si="152">SUM(D840:J840)</f>
        <v>0</v>
      </c>
    </row>
    <row r="841" spans="1:12">
      <c r="C841" s="86" t="s">
        <v>71</v>
      </c>
      <c r="D841" s="11"/>
      <c r="E841" s="11"/>
      <c r="F841" s="11"/>
      <c r="G841" s="11"/>
      <c r="H841" s="11"/>
      <c r="I841" s="11"/>
      <c r="J841" s="11"/>
      <c r="K841" s="11">
        <f t="shared" si="152"/>
        <v>0</v>
      </c>
    </row>
    <row r="842" spans="1:12">
      <c r="C842" s="86" t="s">
        <v>72</v>
      </c>
      <c r="D842" s="11"/>
      <c r="E842" s="11"/>
      <c r="F842" s="11"/>
      <c r="G842" s="11"/>
      <c r="H842" s="11"/>
      <c r="I842" s="11"/>
      <c r="J842" s="11"/>
      <c r="K842" s="11">
        <f t="shared" si="152"/>
        <v>0</v>
      </c>
    </row>
    <row r="843" spans="1:12">
      <c r="C843" s="86" t="s">
        <v>73</v>
      </c>
      <c r="D843" s="11"/>
      <c r="E843" s="11"/>
      <c r="F843" s="11"/>
      <c r="G843" s="11"/>
      <c r="H843" s="11"/>
      <c r="I843" s="11"/>
      <c r="J843" s="11"/>
      <c r="K843" s="11">
        <f t="shared" si="152"/>
        <v>0</v>
      </c>
    </row>
    <row r="844" spans="1:12">
      <c r="C844" s="86" t="s">
        <v>7</v>
      </c>
      <c r="D844" s="11"/>
      <c r="E844" s="11"/>
      <c r="F844" s="11"/>
      <c r="G844" s="11"/>
      <c r="H844" s="11"/>
      <c r="I844" s="11"/>
      <c r="J844" s="11"/>
      <c r="K844" s="11">
        <f t="shared" si="152"/>
        <v>0</v>
      </c>
    </row>
    <row r="845" spans="1:12">
      <c r="C845" s="86" t="s">
        <v>149</v>
      </c>
      <c r="D845" s="11"/>
      <c r="E845" s="11"/>
      <c r="F845" s="11"/>
      <c r="G845" s="11"/>
      <c r="H845" s="11"/>
      <c r="I845" s="11"/>
      <c r="J845" s="11"/>
      <c r="K845" s="11">
        <f t="shared" si="152"/>
        <v>0</v>
      </c>
    </row>
    <row r="846" spans="1:12">
      <c r="C846" s="86" t="s">
        <v>191</v>
      </c>
      <c r="D846" s="11"/>
      <c r="E846" s="11"/>
      <c r="F846" s="11"/>
      <c r="G846" s="11"/>
      <c r="H846" s="11"/>
      <c r="I846" s="11"/>
      <c r="J846" s="11"/>
      <c r="K846" s="11">
        <f t="shared" si="152"/>
        <v>0</v>
      </c>
    </row>
    <row r="847" spans="1:12">
      <c r="C847" s="86" t="s">
        <v>192</v>
      </c>
      <c r="D847" s="11"/>
      <c r="E847" s="11"/>
      <c r="F847" s="11"/>
      <c r="G847" s="11"/>
      <c r="H847" s="11"/>
      <c r="I847" s="11"/>
      <c r="J847" s="11"/>
      <c r="K847" s="11">
        <f t="shared" si="152"/>
        <v>0</v>
      </c>
    </row>
    <row r="848" spans="1:12">
      <c r="C848" s="86" t="s">
        <v>193</v>
      </c>
      <c r="D848" s="11"/>
      <c r="E848" s="11"/>
      <c r="F848" s="11"/>
      <c r="G848" s="11"/>
      <c r="H848" s="11"/>
      <c r="I848" s="11"/>
      <c r="J848" s="11"/>
      <c r="K848" s="11">
        <f t="shared" si="152"/>
        <v>0</v>
      </c>
    </row>
    <row r="849" spans="1:13">
      <c r="C849" s="86"/>
      <c r="D849" s="11"/>
      <c r="E849" s="11"/>
      <c r="F849" s="11"/>
      <c r="G849" s="11"/>
      <c r="H849" s="11"/>
      <c r="I849" s="11"/>
      <c r="J849" s="11"/>
      <c r="K849" s="11"/>
    </row>
    <row r="850" spans="1:13">
      <c r="C850" s="86" t="s">
        <v>91</v>
      </c>
      <c r="D850" s="15"/>
      <c r="K850" s="15">
        <f>SUM(D850:J850)</f>
        <v>0</v>
      </c>
    </row>
    <row r="851" spans="1:13">
      <c r="C851" s="86" t="s">
        <v>108</v>
      </c>
      <c r="D851" s="15"/>
      <c r="E851" s="15"/>
      <c r="K851" s="15"/>
      <c r="M851" s="15">
        <f>SUM(D851:J851)</f>
        <v>0</v>
      </c>
    </row>
    <row r="852" spans="1:13">
      <c r="C852" s="86"/>
      <c r="D852" s="11"/>
      <c r="E852" s="11"/>
      <c r="F852" s="11"/>
      <c r="G852" s="11"/>
      <c r="H852" s="11"/>
      <c r="I852" s="11"/>
      <c r="J852" s="11"/>
      <c r="K852" s="11"/>
    </row>
    <row r="853" spans="1:13">
      <c r="C853" s="86" t="s">
        <v>57</v>
      </c>
      <c r="D853" s="11">
        <f t="shared" ref="D853:K853" si="153">SUM(D856:D859)</f>
        <v>0</v>
      </c>
      <c r="E853" s="11">
        <f t="shared" si="153"/>
        <v>0</v>
      </c>
      <c r="F853" s="11">
        <f t="shared" si="153"/>
        <v>0</v>
      </c>
      <c r="G853" s="11">
        <f t="shared" si="153"/>
        <v>0</v>
      </c>
      <c r="H853" s="11">
        <f t="shared" si="153"/>
        <v>0</v>
      </c>
      <c r="I853" s="11">
        <f t="shared" si="153"/>
        <v>0</v>
      </c>
      <c r="J853" s="11">
        <f t="shared" si="153"/>
        <v>0</v>
      </c>
      <c r="K853" s="11">
        <f t="shared" si="153"/>
        <v>0</v>
      </c>
    </row>
    <row r="854" spans="1:13">
      <c r="C854" s="86" t="s">
        <v>110</v>
      </c>
    </row>
    <row r="855" spans="1:13">
      <c r="C855" s="87" t="s">
        <v>47</v>
      </c>
      <c r="D855" s="90" t="s">
        <v>63</v>
      </c>
      <c r="E855" s="90" t="s">
        <v>64</v>
      </c>
      <c r="F855" s="90" t="s">
        <v>65</v>
      </c>
      <c r="G855" s="90" t="s">
        <v>66</v>
      </c>
      <c r="H855" s="90" t="s">
        <v>67</v>
      </c>
      <c r="I855" s="90" t="s">
        <v>68</v>
      </c>
      <c r="J855" s="90" t="s">
        <v>69</v>
      </c>
      <c r="K855" s="90" t="s">
        <v>70</v>
      </c>
    </row>
    <row r="856" spans="1:13">
      <c r="C856" s="86" t="s">
        <v>107</v>
      </c>
      <c r="D856" s="11">
        <f>D854*0.2</f>
        <v>0</v>
      </c>
      <c r="E856" s="11">
        <f t="shared" ref="E856:J856" si="154">E854*0.2</f>
        <v>0</v>
      </c>
      <c r="F856" s="11">
        <f t="shared" si="154"/>
        <v>0</v>
      </c>
      <c r="G856" s="11">
        <f t="shared" si="154"/>
        <v>0</v>
      </c>
      <c r="H856" s="11">
        <f t="shared" si="154"/>
        <v>0</v>
      </c>
      <c r="I856" s="11">
        <f t="shared" si="154"/>
        <v>0</v>
      </c>
      <c r="J856" s="11">
        <f t="shared" si="154"/>
        <v>0</v>
      </c>
      <c r="K856" s="11">
        <f>SUM(D856:J856)</f>
        <v>0</v>
      </c>
    </row>
    <row r="857" spans="1:13">
      <c r="C857" s="86" t="s">
        <v>105</v>
      </c>
      <c r="D857" s="11"/>
      <c r="E857" s="11"/>
      <c r="F857" s="11"/>
      <c r="G857" s="11"/>
      <c r="H857" s="11"/>
      <c r="I857" s="11"/>
      <c r="J857" s="11"/>
      <c r="K857" s="11">
        <f>SUM(D857:J857)</f>
        <v>0</v>
      </c>
    </row>
    <row r="858" spans="1:13">
      <c r="C858" s="86" t="s">
        <v>74</v>
      </c>
      <c r="D858" s="11">
        <f t="shared" ref="D858:J858" si="155">D854*0.8</f>
        <v>0</v>
      </c>
      <c r="E858" s="11">
        <f t="shared" si="155"/>
        <v>0</v>
      </c>
      <c r="F858" s="11">
        <f t="shared" si="155"/>
        <v>0</v>
      </c>
      <c r="G858" s="11">
        <f t="shared" si="155"/>
        <v>0</v>
      </c>
      <c r="H858" s="11">
        <f t="shared" si="155"/>
        <v>0</v>
      </c>
      <c r="I858" s="11">
        <f t="shared" si="155"/>
        <v>0</v>
      </c>
      <c r="J858" s="11">
        <f t="shared" si="155"/>
        <v>0</v>
      </c>
      <c r="K858" s="11">
        <f>SUM(D858:J858)</f>
        <v>0</v>
      </c>
    </row>
    <row r="859" spans="1:13">
      <c r="C859" s="86" t="s">
        <v>73</v>
      </c>
      <c r="D859" s="11"/>
      <c r="E859" s="11"/>
      <c r="F859" s="11"/>
      <c r="G859" s="11"/>
      <c r="H859" s="11"/>
      <c r="I859" s="11"/>
      <c r="J859" s="11"/>
      <c r="K859" s="11">
        <f>SUM(D859:J859)</f>
        <v>0</v>
      </c>
    </row>
    <row r="860" spans="1:13">
      <c r="C860" s="86" t="s">
        <v>7</v>
      </c>
      <c r="D860" s="11"/>
      <c r="E860" s="11"/>
      <c r="F860" s="11"/>
      <c r="G860" s="11"/>
      <c r="K860" s="11">
        <f>SUM(D860:J860)</f>
        <v>0</v>
      </c>
    </row>
    <row r="861" spans="1:13">
      <c r="C861" s="86"/>
      <c r="D861" s="11"/>
      <c r="E861" s="11"/>
      <c r="F861" s="11"/>
      <c r="G861" s="11"/>
      <c r="H861" s="11"/>
      <c r="I861" s="11"/>
      <c r="J861" s="11"/>
      <c r="K861" s="11"/>
    </row>
    <row r="862" spans="1:13">
      <c r="C862" s="86" t="s">
        <v>91</v>
      </c>
      <c r="D862" s="15"/>
      <c r="E862" s="15"/>
      <c r="F862" s="15">
        <v>0</v>
      </c>
      <c r="G862" s="15"/>
      <c r="H862" s="15"/>
      <c r="I862" s="15"/>
      <c r="J862" s="15"/>
      <c r="K862" s="15">
        <f>SUM(D862:J862)</f>
        <v>0</v>
      </c>
    </row>
    <row r="863" spans="1:13" s="42" customFormat="1">
      <c r="B863" s="112"/>
      <c r="D863" s="113"/>
      <c r="F863" s="113"/>
      <c r="G863" s="113"/>
      <c r="I863" s="113"/>
      <c r="J863" s="113"/>
      <c r="K863" s="113"/>
    </row>
    <row r="864" spans="1:13">
      <c r="A864" s="83">
        <v>34</v>
      </c>
      <c r="B864" s="87" t="s">
        <v>0</v>
      </c>
      <c r="C864" s="89">
        <v>39994</v>
      </c>
      <c r="D864" s="15"/>
      <c r="E864" s="15"/>
      <c r="F864" s="15"/>
      <c r="G864" s="15"/>
      <c r="H864" s="15"/>
      <c r="I864" s="15"/>
      <c r="J864" s="15"/>
      <c r="K864" s="11"/>
    </row>
    <row r="865" spans="3:15">
      <c r="D865" s="11">
        <f t="shared" ref="D865:K865" si="156">SUM(D868:D871)</f>
        <v>0</v>
      </c>
      <c r="E865" s="11">
        <f t="shared" si="156"/>
        <v>0</v>
      </c>
      <c r="F865" s="11">
        <f t="shared" si="156"/>
        <v>0</v>
      </c>
      <c r="G865" s="11">
        <f t="shared" si="156"/>
        <v>0</v>
      </c>
      <c r="H865" s="11">
        <f t="shared" si="156"/>
        <v>0</v>
      </c>
      <c r="I865" s="11">
        <f t="shared" si="156"/>
        <v>0</v>
      </c>
      <c r="J865" s="11">
        <f t="shared" si="156"/>
        <v>0</v>
      </c>
      <c r="K865" s="11">
        <f t="shared" si="156"/>
        <v>0</v>
      </c>
    </row>
    <row r="866" spans="3:15">
      <c r="C866" s="86" t="s">
        <v>52</v>
      </c>
      <c r="D866" s="90" t="s">
        <v>18</v>
      </c>
      <c r="E866" s="90" t="s">
        <v>18</v>
      </c>
      <c r="F866" s="90" t="s">
        <v>18</v>
      </c>
      <c r="G866" s="90" t="s">
        <v>18</v>
      </c>
      <c r="H866" s="90" t="s">
        <v>18</v>
      </c>
      <c r="I866" s="90" t="s">
        <v>18</v>
      </c>
      <c r="J866" s="90" t="s">
        <v>18</v>
      </c>
    </row>
    <row r="867" spans="3:15">
      <c r="C867" s="86" t="s">
        <v>3</v>
      </c>
      <c r="D867" s="90" t="s">
        <v>63</v>
      </c>
      <c r="E867" s="90" t="s">
        <v>64</v>
      </c>
      <c r="F867" s="90" t="s">
        <v>65</v>
      </c>
      <c r="G867" s="90" t="s">
        <v>66</v>
      </c>
      <c r="H867" s="90" t="s">
        <v>67</v>
      </c>
      <c r="I867" s="90" t="s">
        <v>68</v>
      </c>
      <c r="J867" s="90" t="s">
        <v>69</v>
      </c>
      <c r="K867" s="90" t="s">
        <v>70</v>
      </c>
      <c r="L867" s="90" t="s">
        <v>6</v>
      </c>
      <c r="M867" s="90"/>
    </row>
    <row r="868" spans="3:15">
      <c r="C868" s="86" t="s">
        <v>54</v>
      </c>
      <c r="D868" s="11"/>
      <c r="E868" s="11"/>
      <c r="F868" s="11"/>
      <c r="G868" s="11"/>
      <c r="H868" s="11"/>
      <c r="I868" s="11"/>
      <c r="J868" s="11"/>
      <c r="K868" s="11">
        <f t="shared" ref="K868:K874" si="157">SUM(D868:J868)</f>
        <v>0</v>
      </c>
    </row>
    <row r="869" spans="3:15" ht="13.5">
      <c r="C869" s="86" t="s">
        <v>71</v>
      </c>
      <c r="D869" s="11"/>
      <c r="E869" s="11"/>
      <c r="F869" s="11"/>
      <c r="G869" s="11"/>
      <c r="H869" s="11"/>
      <c r="I869" s="11"/>
      <c r="J869" s="11"/>
      <c r="K869" s="11">
        <f t="shared" si="157"/>
        <v>0</v>
      </c>
      <c r="O869" s="125"/>
    </row>
    <row r="870" spans="3:15" ht="13.5">
      <c r="C870" s="86" t="s">
        <v>72</v>
      </c>
      <c r="D870" s="11"/>
      <c r="E870" s="11"/>
      <c r="F870" s="11"/>
      <c r="G870" s="11"/>
      <c r="H870" s="11"/>
      <c r="I870" s="11"/>
      <c r="J870" s="11"/>
      <c r="K870" s="11">
        <f t="shared" si="157"/>
        <v>0</v>
      </c>
      <c r="O870" s="125"/>
    </row>
    <row r="871" spans="3:15">
      <c r="C871" s="86" t="s">
        <v>73</v>
      </c>
      <c r="D871" s="11"/>
      <c r="E871" s="11"/>
      <c r="F871" s="11"/>
      <c r="G871" s="11"/>
      <c r="H871" s="11"/>
      <c r="I871" s="11"/>
      <c r="J871" s="11"/>
      <c r="K871" s="11">
        <f t="shared" si="157"/>
        <v>0</v>
      </c>
    </row>
    <row r="872" spans="3:15">
      <c r="C872" s="86" t="s">
        <v>194</v>
      </c>
      <c r="D872" s="11"/>
      <c r="E872" s="11"/>
      <c r="F872" s="11"/>
      <c r="G872" s="11"/>
      <c r="H872" s="11"/>
      <c r="I872" s="11"/>
      <c r="J872" s="11"/>
      <c r="K872" s="11">
        <f t="shared" si="157"/>
        <v>0</v>
      </c>
    </row>
    <row r="873" spans="3:15">
      <c r="C873" s="86" t="s">
        <v>195</v>
      </c>
      <c r="K873" s="11">
        <f t="shared" si="157"/>
        <v>0</v>
      </c>
    </row>
    <row r="874" spans="3:15" ht="14.25">
      <c r="C874" s="86" t="s">
        <v>196</v>
      </c>
      <c r="K874" s="11">
        <f t="shared" si="157"/>
        <v>0</v>
      </c>
    </row>
    <row r="875" spans="3:15">
      <c r="C875" s="86"/>
    </row>
    <row r="876" spans="3:15">
      <c r="C876" s="86" t="s">
        <v>91</v>
      </c>
      <c r="D876" s="15"/>
      <c r="E876" s="15"/>
      <c r="K876" s="15">
        <f>SUM(D876:J876)</f>
        <v>0</v>
      </c>
    </row>
    <row r="877" spans="3:15">
      <c r="C877" s="86" t="s">
        <v>108</v>
      </c>
      <c r="D877" s="15"/>
      <c r="E877" s="15"/>
      <c r="K877" s="15"/>
      <c r="M877" s="15">
        <f>SUM(D877:J877)</f>
        <v>0</v>
      </c>
    </row>
    <row r="878" spans="3:15">
      <c r="C878" s="86"/>
      <c r="D878" s="11"/>
      <c r="E878" s="11"/>
      <c r="F878" s="11"/>
      <c r="G878" s="11"/>
      <c r="H878" s="11"/>
      <c r="I878" s="11"/>
      <c r="J878" s="11"/>
      <c r="K878" s="11"/>
    </row>
    <row r="879" spans="3:15">
      <c r="C879" s="86" t="s">
        <v>57</v>
      </c>
      <c r="D879" s="11">
        <f t="shared" ref="D879:K879" si="158">SUM(D882:D885)</f>
        <v>0</v>
      </c>
      <c r="E879" s="11">
        <f t="shared" si="158"/>
        <v>0</v>
      </c>
      <c r="F879" s="11">
        <f t="shared" si="158"/>
        <v>0</v>
      </c>
      <c r="G879" s="11">
        <f t="shared" si="158"/>
        <v>0</v>
      </c>
      <c r="H879" s="11">
        <f t="shared" si="158"/>
        <v>0</v>
      </c>
      <c r="I879" s="11">
        <f t="shared" si="158"/>
        <v>0</v>
      </c>
      <c r="J879" s="11">
        <f t="shared" si="158"/>
        <v>0</v>
      </c>
      <c r="K879" s="11">
        <f t="shared" si="158"/>
        <v>0</v>
      </c>
    </row>
    <row r="880" spans="3:15">
      <c r="C880" s="86" t="s">
        <v>110</v>
      </c>
    </row>
    <row r="881" spans="1:14">
      <c r="C881" s="87" t="s">
        <v>47</v>
      </c>
      <c r="D881" s="90" t="s">
        <v>63</v>
      </c>
      <c r="E881" s="90" t="s">
        <v>64</v>
      </c>
      <c r="F881" s="90" t="s">
        <v>65</v>
      </c>
      <c r="G881" s="90" t="s">
        <v>66</v>
      </c>
      <c r="H881" s="90" t="s">
        <v>67</v>
      </c>
      <c r="I881" s="90" t="s">
        <v>68</v>
      </c>
      <c r="J881" s="90" t="s">
        <v>69</v>
      </c>
      <c r="K881" s="90" t="s">
        <v>70</v>
      </c>
    </row>
    <row r="882" spans="1:14">
      <c r="C882" s="86" t="s">
        <v>107</v>
      </c>
      <c r="D882" s="11">
        <f>D880*0.2</f>
        <v>0</v>
      </c>
      <c r="E882" s="11">
        <f t="shared" ref="E882:J882" si="159">E880*0.2</f>
        <v>0</v>
      </c>
      <c r="F882" s="11">
        <f t="shared" si="159"/>
        <v>0</v>
      </c>
      <c r="G882" s="11">
        <f t="shared" si="159"/>
        <v>0</v>
      </c>
      <c r="H882" s="11">
        <f t="shared" si="159"/>
        <v>0</v>
      </c>
      <c r="I882" s="11">
        <f t="shared" si="159"/>
        <v>0</v>
      </c>
      <c r="J882" s="11">
        <f t="shared" si="159"/>
        <v>0</v>
      </c>
      <c r="K882" s="11">
        <f>SUM(D882:J882)</f>
        <v>0</v>
      </c>
    </row>
    <row r="883" spans="1:14">
      <c r="C883" s="86" t="s">
        <v>105</v>
      </c>
      <c r="D883" s="11"/>
      <c r="E883" s="11"/>
      <c r="F883" s="11"/>
      <c r="G883" s="11"/>
      <c r="H883" s="11"/>
      <c r="I883" s="11"/>
      <c r="J883" s="11"/>
      <c r="K883" s="11">
        <f>SUM(D883:J883)</f>
        <v>0</v>
      </c>
    </row>
    <row r="884" spans="1:14">
      <c r="C884" s="86" t="s">
        <v>74</v>
      </c>
      <c r="D884" s="11">
        <f>D880*0.8</f>
        <v>0</v>
      </c>
      <c r="E884" s="11">
        <f t="shared" ref="E884:J884" si="160">E880*0.8</f>
        <v>0</v>
      </c>
      <c r="F884" s="11">
        <f t="shared" si="160"/>
        <v>0</v>
      </c>
      <c r="G884" s="11">
        <f t="shared" si="160"/>
        <v>0</v>
      </c>
      <c r="H884" s="11">
        <f t="shared" si="160"/>
        <v>0</v>
      </c>
      <c r="I884" s="11">
        <f t="shared" si="160"/>
        <v>0</v>
      </c>
      <c r="J884" s="11">
        <f t="shared" si="160"/>
        <v>0</v>
      </c>
      <c r="K884" s="11">
        <f>SUM(D884:J884)</f>
        <v>0</v>
      </c>
    </row>
    <row r="885" spans="1:14">
      <c r="C885" s="86" t="s">
        <v>73</v>
      </c>
      <c r="D885" s="11"/>
      <c r="E885" s="11"/>
      <c r="F885" s="11"/>
      <c r="G885" s="11"/>
      <c r="H885" s="11"/>
      <c r="I885" s="11"/>
      <c r="J885" s="11"/>
      <c r="K885" s="11">
        <f>SUM(D885:J885)</f>
        <v>0</v>
      </c>
    </row>
    <row r="886" spans="1:14">
      <c r="C886" s="86"/>
      <c r="D886" s="11"/>
      <c r="E886" s="11"/>
      <c r="F886" s="11"/>
      <c r="G886" s="11"/>
      <c r="K886" s="11">
        <f>SUM(D886:J886)</f>
        <v>0</v>
      </c>
    </row>
    <row r="887" spans="1:14">
      <c r="C887" s="86"/>
      <c r="D887" s="11"/>
      <c r="E887" s="11"/>
      <c r="F887" s="11"/>
      <c r="G887" s="11"/>
      <c r="H887" s="11"/>
      <c r="I887" s="11"/>
      <c r="J887" s="11"/>
      <c r="K887" s="11"/>
    </row>
    <row r="888" spans="1:14">
      <c r="C888" s="86"/>
      <c r="D888" s="11"/>
      <c r="E888" s="11"/>
      <c r="F888" s="11"/>
      <c r="G888" s="11"/>
      <c r="H888" s="11"/>
      <c r="I888" s="11"/>
      <c r="J888" s="11"/>
      <c r="K888" s="11"/>
    </row>
    <row r="889" spans="1:14">
      <c r="C889" s="86" t="s">
        <v>91</v>
      </c>
      <c r="D889" s="15"/>
      <c r="E889" s="15"/>
      <c r="F889" s="15"/>
      <c r="G889" s="15"/>
      <c r="H889" s="15"/>
      <c r="I889" s="15"/>
      <c r="J889" s="15"/>
      <c r="K889" s="15">
        <f>SUM(D889:J889)</f>
        <v>0</v>
      </c>
    </row>
    <row r="890" spans="1:14" s="42" customFormat="1">
      <c r="B890" s="112"/>
      <c r="C890" s="112"/>
      <c r="D890" s="120"/>
      <c r="E890" s="120"/>
      <c r="F890" s="120"/>
      <c r="G890" s="120"/>
      <c r="H890" s="120"/>
      <c r="I890" s="120"/>
      <c r="J890" s="120"/>
      <c r="K890" s="120"/>
    </row>
    <row r="891" spans="1:14">
      <c r="A891" s="83">
        <v>35</v>
      </c>
      <c r="B891" s="87" t="s">
        <v>0</v>
      </c>
      <c r="C891" s="89">
        <v>40001</v>
      </c>
    </row>
    <row r="892" spans="1:14">
      <c r="D892" s="11">
        <f>SUM(D895:D898)</f>
        <v>0</v>
      </c>
      <c r="E892" s="11">
        <f t="shared" ref="E892:K892" si="161">SUM(E895:E898)</f>
        <v>0</v>
      </c>
      <c r="F892" s="11">
        <f t="shared" si="161"/>
        <v>0</v>
      </c>
      <c r="G892" s="11">
        <f t="shared" si="161"/>
        <v>0</v>
      </c>
      <c r="H892" s="11">
        <f t="shared" si="161"/>
        <v>0</v>
      </c>
      <c r="I892" s="11">
        <f t="shared" si="161"/>
        <v>0</v>
      </c>
      <c r="J892" s="11">
        <f t="shared" si="161"/>
        <v>0</v>
      </c>
      <c r="K892" s="11">
        <f t="shared" si="161"/>
        <v>0</v>
      </c>
    </row>
    <row r="893" spans="1:14">
      <c r="C893" s="86" t="s">
        <v>52</v>
      </c>
      <c r="D893" s="90" t="s">
        <v>77</v>
      </c>
      <c r="E893" s="90" t="s">
        <v>6</v>
      </c>
      <c r="F893" s="90" t="s">
        <v>75</v>
      </c>
      <c r="G893" s="90" t="s">
        <v>18</v>
      </c>
      <c r="H893" s="90" t="s">
        <v>18</v>
      </c>
      <c r="I893" s="90" t="s">
        <v>18</v>
      </c>
      <c r="J893" s="90" t="s">
        <v>18</v>
      </c>
    </row>
    <row r="894" spans="1:14">
      <c r="C894" s="86" t="s">
        <v>3</v>
      </c>
      <c r="D894" s="90" t="s">
        <v>63</v>
      </c>
      <c r="E894" s="90" t="s">
        <v>64</v>
      </c>
      <c r="F894" s="90" t="s">
        <v>65</v>
      </c>
      <c r="G894" s="90" t="s">
        <v>66</v>
      </c>
      <c r="H894" s="90" t="s">
        <v>67</v>
      </c>
      <c r="I894" s="90" t="s">
        <v>68</v>
      </c>
      <c r="J894" s="90" t="s">
        <v>69</v>
      </c>
      <c r="K894" s="90" t="s">
        <v>70</v>
      </c>
      <c r="L894" s="90" t="s">
        <v>6</v>
      </c>
      <c r="M894" s="90"/>
      <c r="N894" s="90"/>
    </row>
    <row r="895" spans="1:14">
      <c r="C895" s="86" t="s">
        <v>54</v>
      </c>
      <c r="D895" s="11"/>
      <c r="E895" s="11"/>
      <c r="F895" s="11"/>
      <c r="G895" s="11"/>
      <c r="H895" s="11"/>
      <c r="I895" s="11"/>
      <c r="J895" s="11"/>
      <c r="K895" s="11">
        <f t="shared" ref="K895:K903" si="162">SUM(D895:J895)</f>
        <v>0</v>
      </c>
      <c r="L895" s="11"/>
      <c r="M895" s="11"/>
      <c r="N895" s="11"/>
    </row>
    <row r="896" spans="1:14">
      <c r="C896" s="86" t="s">
        <v>71</v>
      </c>
      <c r="E896" s="11"/>
      <c r="F896" s="11"/>
      <c r="G896" s="11"/>
      <c r="H896" s="11"/>
      <c r="I896" s="11"/>
      <c r="J896" s="11"/>
      <c r="K896" s="11">
        <f t="shared" si="162"/>
        <v>0</v>
      </c>
    </row>
    <row r="897" spans="3:14">
      <c r="C897" s="86" t="s">
        <v>72</v>
      </c>
      <c r="D897" s="11"/>
      <c r="E897" s="11"/>
      <c r="F897" s="11"/>
      <c r="G897" s="11"/>
      <c r="H897" s="11"/>
      <c r="I897" s="11"/>
      <c r="J897" s="11"/>
      <c r="K897" s="11">
        <f t="shared" si="162"/>
        <v>0</v>
      </c>
      <c r="L897" s="11"/>
      <c r="M897" s="11"/>
      <c r="N897" s="11"/>
    </row>
    <row r="898" spans="3:14">
      <c r="C898" s="86" t="s">
        <v>73</v>
      </c>
      <c r="D898" s="11"/>
      <c r="E898" s="11"/>
      <c r="F898" s="11"/>
      <c r="G898" s="11"/>
      <c r="H898" s="11"/>
      <c r="I898" s="11"/>
      <c r="J898" s="11"/>
      <c r="K898" s="11">
        <f t="shared" si="162"/>
        <v>0</v>
      </c>
      <c r="L898" s="11"/>
      <c r="M898" s="11"/>
      <c r="N898" s="11"/>
    </row>
    <row r="899" spans="3:14">
      <c r="C899" s="86" t="s">
        <v>7</v>
      </c>
      <c r="D899" s="11"/>
      <c r="E899" s="11"/>
      <c r="F899" s="11"/>
      <c r="G899" s="11"/>
      <c r="H899" s="11"/>
      <c r="I899" s="11"/>
      <c r="J899" s="11"/>
      <c r="K899" s="11">
        <f t="shared" si="162"/>
        <v>0</v>
      </c>
      <c r="L899" s="11"/>
      <c r="M899" s="11"/>
      <c r="N899" s="11"/>
    </row>
    <row r="900" spans="3:14">
      <c r="C900" s="86" t="s">
        <v>197</v>
      </c>
      <c r="D900" s="11"/>
      <c r="E900" s="11"/>
      <c r="F900" s="11"/>
      <c r="G900" s="11"/>
      <c r="H900" s="11"/>
      <c r="I900" s="11"/>
      <c r="J900" s="11"/>
      <c r="K900" s="11">
        <f t="shared" si="162"/>
        <v>0</v>
      </c>
      <c r="L900" s="11"/>
      <c r="M900" s="11"/>
      <c r="N900" s="11"/>
    </row>
    <row r="901" spans="3:14">
      <c r="C901" s="86" t="s">
        <v>198</v>
      </c>
      <c r="D901" s="11"/>
      <c r="E901" s="11"/>
      <c r="F901" s="11"/>
      <c r="G901" s="11"/>
      <c r="H901" s="11"/>
      <c r="I901" s="11"/>
      <c r="J901" s="11"/>
      <c r="K901" s="11">
        <f t="shared" si="162"/>
        <v>0</v>
      </c>
      <c r="L901" s="11"/>
      <c r="M901" s="11"/>
      <c r="N901" s="11"/>
    </row>
    <row r="902" spans="3:14">
      <c r="C902" s="86" t="s">
        <v>31</v>
      </c>
      <c r="D902" s="11"/>
      <c r="E902" s="11"/>
      <c r="F902" s="11"/>
      <c r="G902" s="11"/>
      <c r="H902" s="11"/>
      <c r="I902" s="11"/>
      <c r="J902" s="11"/>
      <c r="K902" s="11">
        <f t="shared" si="162"/>
        <v>0</v>
      </c>
      <c r="L902" s="11"/>
      <c r="M902" s="11"/>
      <c r="N902" s="11"/>
    </row>
    <row r="903" spans="3:14">
      <c r="C903" s="86"/>
      <c r="D903" s="11"/>
      <c r="E903" s="11"/>
      <c r="F903" s="11"/>
      <c r="G903" s="11"/>
      <c r="H903" s="11"/>
      <c r="I903" s="11"/>
      <c r="J903" s="11"/>
      <c r="K903" s="11">
        <f t="shared" si="162"/>
        <v>0</v>
      </c>
      <c r="L903" s="11"/>
      <c r="M903" s="11"/>
      <c r="N903" s="11"/>
    </row>
    <row r="904" spans="3:14">
      <c r="C904" s="86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</row>
    <row r="905" spans="3:14">
      <c r="C905" s="86" t="s">
        <v>91</v>
      </c>
      <c r="D905" s="15"/>
      <c r="E905" s="15"/>
      <c r="K905" s="15">
        <f>SUM(D905:J905)</f>
        <v>0</v>
      </c>
      <c r="N905" s="11"/>
    </row>
    <row r="906" spans="3:14">
      <c r="C906" s="86" t="s">
        <v>108</v>
      </c>
      <c r="D906" s="15"/>
      <c r="E906" s="15"/>
      <c r="K906" s="15"/>
      <c r="M906" s="15">
        <f>SUM(D906:J906)</f>
        <v>0</v>
      </c>
      <c r="N906" s="11"/>
    </row>
    <row r="907" spans="3:14">
      <c r="C907" s="86"/>
      <c r="D907" s="15"/>
      <c r="E907" s="15"/>
      <c r="K907" s="15"/>
      <c r="M907" s="15"/>
      <c r="N907" s="11"/>
    </row>
    <row r="908" spans="3:14">
      <c r="C908" s="86" t="s">
        <v>57</v>
      </c>
      <c r="D908" s="11">
        <f t="shared" ref="D908:K908" si="163">SUM(D911:D914)</f>
        <v>0</v>
      </c>
      <c r="E908" s="11">
        <f t="shared" si="163"/>
        <v>0</v>
      </c>
      <c r="F908" s="11">
        <f t="shared" si="163"/>
        <v>0</v>
      </c>
      <c r="G908" s="11">
        <f t="shared" si="163"/>
        <v>0</v>
      </c>
      <c r="H908" s="11">
        <f t="shared" si="163"/>
        <v>0</v>
      </c>
      <c r="I908" s="11">
        <f t="shared" si="163"/>
        <v>0</v>
      </c>
      <c r="J908" s="11">
        <f t="shared" si="163"/>
        <v>0</v>
      </c>
      <c r="K908" s="11">
        <f t="shared" si="163"/>
        <v>0</v>
      </c>
      <c r="L908" s="11"/>
      <c r="M908" s="11"/>
      <c r="N908" s="11"/>
    </row>
    <row r="909" spans="3:14">
      <c r="C909" s="86" t="s">
        <v>110</v>
      </c>
    </row>
    <row r="910" spans="3:14">
      <c r="C910" s="87" t="s">
        <v>47</v>
      </c>
      <c r="D910" s="90" t="s">
        <v>63</v>
      </c>
      <c r="E910" s="90" t="s">
        <v>64</v>
      </c>
      <c r="F910" s="90" t="s">
        <v>65</v>
      </c>
      <c r="G910" s="90" t="s">
        <v>66</v>
      </c>
      <c r="H910" s="90" t="s">
        <v>67</v>
      </c>
      <c r="I910" s="90" t="s">
        <v>68</v>
      </c>
      <c r="J910" s="90" t="s">
        <v>69</v>
      </c>
      <c r="K910" s="90" t="s">
        <v>70</v>
      </c>
    </row>
    <row r="911" spans="3:14">
      <c r="C911" s="86" t="s">
        <v>107</v>
      </c>
      <c r="D911" s="11">
        <f>D909*0.2</f>
        <v>0</v>
      </c>
      <c r="E911" s="11">
        <f t="shared" ref="E911:J911" si="164">E909*0.2</f>
        <v>0</v>
      </c>
      <c r="F911" s="11">
        <f t="shared" si="164"/>
        <v>0</v>
      </c>
      <c r="G911" s="11">
        <f t="shared" si="164"/>
        <v>0</v>
      </c>
      <c r="H911" s="11">
        <f t="shared" si="164"/>
        <v>0</v>
      </c>
      <c r="I911" s="11">
        <f t="shared" si="164"/>
        <v>0</v>
      </c>
      <c r="J911" s="11">
        <f t="shared" si="164"/>
        <v>0</v>
      </c>
      <c r="K911" s="11">
        <f t="shared" ref="K911:K917" si="165">SUM(D911:J911)</f>
        <v>0</v>
      </c>
    </row>
    <row r="912" spans="3:14">
      <c r="C912" s="86" t="s">
        <v>105</v>
      </c>
      <c r="D912" s="11"/>
      <c r="E912" s="11"/>
      <c r="F912" s="11"/>
      <c r="G912" s="11"/>
      <c r="H912" s="11"/>
      <c r="I912" s="11"/>
      <c r="J912" s="11"/>
      <c r="K912" s="11">
        <f t="shared" si="165"/>
        <v>0</v>
      </c>
    </row>
    <row r="913" spans="1:13">
      <c r="C913" s="86" t="s">
        <v>74</v>
      </c>
      <c r="D913" s="11">
        <f t="shared" ref="D913:J913" si="166">D909*0.8</f>
        <v>0</v>
      </c>
      <c r="E913" s="11">
        <f t="shared" si="166"/>
        <v>0</v>
      </c>
      <c r="F913" s="11">
        <f t="shared" si="166"/>
        <v>0</v>
      </c>
      <c r="G913" s="11">
        <f t="shared" si="166"/>
        <v>0</v>
      </c>
      <c r="H913" s="11">
        <f t="shared" si="166"/>
        <v>0</v>
      </c>
      <c r="I913" s="11">
        <f t="shared" si="166"/>
        <v>0</v>
      </c>
      <c r="J913" s="11">
        <f t="shared" si="166"/>
        <v>0</v>
      </c>
      <c r="K913" s="11">
        <f t="shared" si="165"/>
        <v>0</v>
      </c>
    </row>
    <row r="914" spans="1:13">
      <c r="C914" s="86" t="s">
        <v>73</v>
      </c>
      <c r="D914" s="11"/>
      <c r="E914" s="11"/>
      <c r="F914" s="11"/>
      <c r="G914" s="11"/>
      <c r="H914" s="11"/>
      <c r="I914" s="11"/>
      <c r="J914" s="11"/>
      <c r="K914" s="11">
        <f t="shared" si="165"/>
        <v>0</v>
      </c>
    </row>
    <row r="915" spans="1:13">
      <c r="C915" s="86" t="s">
        <v>7</v>
      </c>
      <c r="D915" s="11"/>
      <c r="E915" s="11"/>
      <c r="F915" s="11"/>
      <c r="K915" s="11">
        <f t="shared" si="165"/>
        <v>0</v>
      </c>
    </row>
    <row r="916" spans="1:13">
      <c r="C916" s="86"/>
      <c r="K916" s="11">
        <f t="shared" si="165"/>
        <v>0</v>
      </c>
    </row>
    <row r="917" spans="1:13">
      <c r="C917" s="86"/>
      <c r="D917" s="11"/>
      <c r="E917" s="11"/>
      <c r="F917" s="11"/>
      <c r="G917" s="11"/>
      <c r="H917" s="11"/>
      <c r="I917" s="11"/>
      <c r="J917" s="11"/>
      <c r="K917" s="11">
        <f t="shared" si="165"/>
        <v>0</v>
      </c>
    </row>
    <row r="918" spans="1:13">
      <c r="C918" s="86"/>
      <c r="D918" s="11"/>
      <c r="E918" s="11"/>
      <c r="F918" s="11"/>
      <c r="G918" s="11"/>
      <c r="H918" s="11"/>
      <c r="I918" s="11"/>
      <c r="J918" s="11"/>
      <c r="K918" s="11"/>
    </row>
    <row r="919" spans="1:13">
      <c r="C919" s="86" t="s">
        <v>91</v>
      </c>
      <c r="D919" s="15"/>
      <c r="E919" s="15"/>
      <c r="F919" s="15"/>
      <c r="G919" s="15"/>
      <c r="H919" s="15"/>
      <c r="I919" s="15"/>
      <c r="J919" s="15"/>
      <c r="K919" s="15">
        <f>SUM(D919:J919)</f>
        <v>0</v>
      </c>
    </row>
    <row r="920" spans="1:13" s="42" customFormat="1">
      <c r="B920" s="112"/>
      <c r="C920" s="112"/>
      <c r="D920" s="120"/>
      <c r="E920" s="120"/>
      <c r="F920" s="120"/>
      <c r="G920" s="120"/>
      <c r="H920" s="120"/>
      <c r="I920" s="120"/>
      <c r="J920" s="120"/>
      <c r="K920" s="120"/>
    </row>
    <row r="921" spans="1:13">
      <c r="A921" s="83">
        <v>36</v>
      </c>
      <c r="B921" s="87" t="s">
        <v>0</v>
      </c>
      <c r="C921" s="89">
        <v>40008</v>
      </c>
    </row>
    <row r="922" spans="1:13">
      <c r="D922" s="11">
        <f>SUM(D925:D928)</f>
        <v>0</v>
      </c>
      <c r="E922" s="11">
        <f t="shared" ref="E922:K922" si="167">SUM(E925:E928)</f>
        <v>0</v>
      </c>
      <c r="F922" s="11">
        <f t="shared" si="167"/>
        <v>0</v>
      </c>
      <c r="G922" s="11">
        <f>SUM(G925:G928)</f>
        <v>0</v>
      </c>
      <c r="H922" s="11">
        <f t="shared" si="167"/>
        <v>0</v>
      </c>
      <c r="I922" s="11">
        <f t="shared" si="167"/>
        <v>0</v>
      </c>
      <c r="J922" s="11">
        <f t="shared" si="167"/>
        <v>0</v>
      </c>
      <c r="K922" s="11">
        <f t="shared" si="167"/>
        <v>0</v>
      </c>
    </row>
    <row r="923" spans="1:13">
      <c r="C923" s="86" t="s">
        <v>52</v>
      </c>
      <c r="D923" s="90" t="s">
        <v>18</v>
      </c>
      <c r="E923" s="90" t="s">
        <v>18</v>
      </c>
      <c r="F923" s="90" t="s">
        <v>18</v>
      </c>
      <c r="G923" s="90" t="s">
        <v>18</v>
      </c>
      <c r="H923" s="90" t="s">
        <v>18</v>
      </c>
      <c r="I923" s="90" t="s">
        <v>18</v>
      </c>
      <c r="J923" s="90" t="s">
        <v>18</v>
      </c>
    </row>
    <row r="924" spans="1:13">
      <c r="C924" s="86" t="s">
        <v>3</v>
      </c>
      <c r="D924" s="90" t="s">
        <v>63</v>
      </c>
      <c r="E924" s="90" t="s">
        <v>64</v>
      </c>
      <c r="F924" s="90" t="s">
        <v>65</v>
      </c>
      <c r="G924" s="90" t="s">
        <v>66</v>
      </c>
      <c r="H924" s="90" t="s">
        <v>67</v>
      </c>
      <c r="I924" s="90" t="s">
        <v>68</v>
      </c>
      <c r="J924" s="90" t="s">
        <v>69</v>
      </c>
      <c r="K924" s="90" t="s">
        <v>70</v>
      </c>
      <c r="L924" s="90" t="s">
        <v>6</v>
      </c>
      <c r="M924" s="90"/>
    </row>
    <row r="925" spans="1:13">
      <c r="C925" s="86" t="s">
        <v>54</v>
      </c>
      <c r="D925" s="11"/>
      <c r="E925" s="11"/>
      <c r="F925" s="11"/>
      <c r="G925" s="11"/>
      <c r="H925" s="11"/>
      <c r="I925" s="11"/>
      <c r="J925" s="11"/>
      <c r="K925" s="11">
        <f t="shared" ref="K925:K931" si="168">SUM(D925:J925)</f>
        <v>0</v>
      </c>
    </row>
    <row r="926" spans="1:13">
      <c r="C926" s="86" t="s">
        <v>71</v>
      </c>
      <c r="D926" s="11"/>
      <c r="E926" s="11"/>
      <c r="F926" s="11"/>
      <c r="G926" s="11"/>
      <c r="H926" s="11"/>
      <c r="I926" s="11"/>
      <c r="J926" s="11"/>
      <c r="K926" s="11">
        <f t="shared" si="168"/>
        <v>0</v>
      </c>
    </row>
    <row r="927" spans="1:13">
      <c r="C927" s="86" t="s">
        <v>72</v>
      </c>
      <c r="D927" s="11"/>
      <c r="E927" s="11"/>
      <c r="F927" s="11"/>
      <c r="H927" s="11"/>
      <c r="I927" s="11"/>
      <c r="J927" s="11"/>
      <c r="K927" s="11">
        <f t="shared" si="168"/>
        <v>0</v>
      </c>
    </row>
    <row r="928" spans="1:13">
      <c r="C928" s="86" t="s">
        <v>73</v>
      </c>
      <c r="D928" s="11"/>
      <c r="E928" s="11"/>
      <c r="F928" s="11"/>
      <c r="G928" s="11"/>
      <c r="H928" s="11"/>
      <c r="I928" s="11"/>
      <c r="J928" s="11"/>
      <c r="K928" s="11">
        <f t="shared" si="168"/>
        <v>0</v>
      </c>
    </row>
    <row r="929" spans="3:15">
      <c r="C929" s="86" t="s">
        <v>201</v>
      </c>
      <c r="D929" s="11"/>
      <c r="E929" s="11"/>
      <c r="F929" s="11"/>
      <c r="G929" s="11"/>
      <c r="H929" s="11"/>
      <c r="I929" s="11"/>
      <c r="J929" s="11"/>
      <c r="K929" s="11">
        <f t="shared" si="168"/>
        <v>0</v>
      </c>
      <c r="O929" s="36"/>
    </row>
    <row r="930" spans="3:15">
      <c r="C930" s="86"/>
      <c r="D930" s="11"/>
      <c r="E930" s="11"/>
      <c r="F930" s="11"/>
      <c r="G930" s="11"/>
      <c r="H930" s="11"/>
      <c r="I930" s="11"/>
      <c r="J930" s="11"/>
      <c r="K930" s="11">
        <f t="shared" si="168"/>
        <v>0</v>
      </c>
    </row>
    <row r="931" spans="3:15">
      <c r="C931" s="86"/>
      <c r="D931" s="11"/>
      <c r="E931" s="11"/>
      <c r="F931" s="11"/>
      <c r="G931" s="11"/>
      <c r="H931" s="11"/>
      <c r="I931" s="11"/>
      <c r="J931" s="11"/>
      <c r="K931" s="11">
        <f t="shared" si="168"/>
        <v>0</v>
      </c>
    </row>
    <row r="932" spans="3:15">
      <c r="C932" s="86"/>
      <c r="D932" s="11"/>
      <c r="E932" s="11"/>
      <c r="F932" s="11"/>
      <c r="G932" s="11"/>
      <c r="H932" s="11"/>
      <c r="I932" s="11"/>
      <c r="J932" s="11"/>
      <c r="K932" s="11"/>
    </row>
    <row r="933" spans="3:15">
      <c r="C933" s="86" t="s">
        <v>91</v>
      </c>
      <c r="D933" s="15"/>
      <c r="E933" s="15"/>
      <c r="K933" s="15">
        <f>SUM(D933:J933)</f>
        <v>0</v>
      </c>
    </row>
    <row r="934" spans="3:15">
      <c r="C934" s="86" t="s">
        <v>108</v>
      </c>
      <c r="D934" s="15"/>
      <c r="E934" s="15"/>
      <c r="K934" s="15"/>
      <c r="M934" s="15">
        <f>SUM(D934:J934)</f>
        <v>0</v>
      </c>
    </row>
    <row r="935" spans="3:15">
      <c r="C935" s="86"/>
      <c r="D935" s="11"/>
      <c r="E935" s="11"/>
      <c r="F935" s="11"/>
      <c r="G935" s="11"/>
      <c r="H935" s="11"/>
      <c r="I935" s="11"/>
      <c r="J935" s="11"/>
      <c r="K935" s="11"/>
    </row>
    <row r="936" spans="3:15">
      <c r="C936" s="86" t="s">
        <v>57</v>
      </c>
      <c r="D936" s="11">
        <f t="shared" ref="D936:K936" si="169">SUM(D939:D942)</f>
        <v>0</v>
      </c>
      <c r="E936" s="11">
        <f t="shared" si="169"/>
        <v>0</v>
      </c>
      <c r="F936" s="11">
        <f t="shared" si="169"/>
        <v>0</v>
      </c>
      <c r="G936" s="11">
        <f t="shared" si="169"/>
        <v>0</v>
      </c>
      <c r="H936" s="11">
        <f t="shared" si="169"/>
        <v>0</v>
      </c>
      <c r="I936" s="11">
        <f t="shared" si="169"/>
        <v>0</v>
      </c>
      <c r="J936" s="11">
        <f t="shared" si="169"/>
        <v>0</v>
      </c>
      <c r="K936" s="11">
        <f t="shared" si="169"/>
        <v>0</v>
      </c>
    </row>
    <row r="937" spans="3:15">
      <c r="C937" s="86" t="s">
        <v>110</v>
      </c>
    </row>
    <row r="938" spans="3:15">
      <c r="C938" s="87" t="s">
        <v>47</v>
      </c>
      <c r="D938" s="90" t="s">
        <v>63</v>
      </c>
      <c r="E938" s="90" t="s">
        <v>64</v>
      </c>
      <c r="F938" s="90" t="s">
        <v>65</v>
      </c>
      <c r="G938" s="90" t="s">
        <v>66</v>
      </c>
      <c r="H938" s="90" t="s">
        <v>67</v>
      </c>
      <c r="I938" s="90" t="s">
        <v>68</v>
      </c>
      <c r="J938" s="90" t="s">
        <v>69</v>
      </c>
      <c r="K938" s="90" t="s">
        <v>70</v>
      </c>
    </row>
    <row r="939" spans="3:15">
      <c r="C939" s="86" t="s">
        <v>107</v>
      </c>
      <c r="D939" s="11">
        <f>D937*0.2</f>
        <v>0</v>
      </c>
      <c r="E939" s="11">
        <f t="shared" ref="E939:J939" si="170">E937*0.2</f>
        <v>0</v>
      </c>
      <c r="F939" s="11">
        <f t="shared" si="170"/>
        <v>0</v>
      </c>
      <c r="G939" s="11">
        <f t="shared" si="170"/>
        <v>0</v>
      </c>
      <c r="H939" s="11">
        <f t="shared" si="170"/>
        <v>0</v>
      </c>
      <c r="I939" s="11">
        <f t="shared" si="170"/>
        <v>0</v>
      </c>
      <c r="J939" s="11">
        <f t="shared" si="170"/>
        <v>0</v>
      </c>
      <c r="K939" s="11">
        <f t="shared" ref="K939:K945" si="171">SUM(D939:J939)</f>
        <v>0</v>
      </c>
    </row>
    <row r="940" spans="3:15">
      <c r="C940" s="86" t="s">
        <v>105</v>
      </c>
      <c r="D940" s="11"/>
      <c r="E940" s="11"/>
      <c r="F940" s="11"/>
      <c r="G940" s="11"/>
      <c r="H940" s="11"/>
      <c r="I940" s="11"/>
      <c r="J940" s="11"/>
      <c r="K940" s="11">
        <f t="shared" si="171"/>
        <v>0</v>
      </c>
    </row>
    <row r="941" spans="3:15">
      <c r="C941" s="86" t="s">
        <v>74</v>
      </c>
      <c r="D941" s="11">
        <f t="shared" ref="D941:J941" si="172">D937*0.8</f>
        <v>0</v>
      </c>
      <c r="E941" s="11">
        <f t="shared" si="172"/>
        <v>0</v>
      </c>
      <c r="F941" s="11">
        <f t="shared" si="172"/>
        <v>0</v>
      </c>
      <c r="G941" s="11">
        <f t="shared" si="172"/>
        <v>0</v>
      </c>
      <c r="H941" s="11">
        <f t="shared" si="172"/>
        <v>0</v>
      </c>
      <c r="I941" s="11">
        <f t="shared" si="172"/>
        <v>0</v>
      </c>
      <c r="J941" s="11">
        <f t="shared" si="172"/>
        <v>0</v>
      </c>
      <c r="K941" s="11">
        <f t="shared" si="171"/>
        <v>0</v>
      </c>
    </row>
    <row r="942" spans="3:15">
      <c r="C942" s="86" t="s">
        <v>73</v>
      </c>
      <c r="D942" s="11"/>
      <c r="E942" s="11"/>
      <c r="F942" s="11"/>
      <c r="G942" s="11"/>
      <c r="H942" s="11"/>
      <c r="I942" s="11"/>
      <c r="J942" s="11"/>
      <c r="K942" s="11">
        <f t="shared" si="171"/>
        <v>0</v>
      </c>
    </row>
    <row r="943" spans="3:15">
      <c r="C943" s="86" t="s">
        <v>199</v>
      </c>
      <c r="D943" s="11"/>
      <c r="E943" s="11"/>
      <c r="F943" s="11"/>
      <c r="G943" s="11"/>
      <c r="K943" s="11">
        <f t="shared" si="171"/>
        <v>0</v>
      </c>
    </row>
    <row r="944" spans="3:15">
      <c r="C944" s="86" t="s">
        <v>200</v>
      </c>
      <c r="D944" s="11"/>
      <c r="E944" s="11"/>
      <c r="F944" s="11"/>
      <c r="G944" s="11"/>
      <c r="H944" s="11"/>
      <c r="I944" s="11"/>
      <c r="J944" s="11"/>
      <c r="K944" s="11">
        <f t="shared" si="171"/>
        <v>0</v>
      </c>
    </row>
    <row r="945" spans="1:14">
      <c r="C945" s="86"/>
      <c r="D945" s="11"/>
      <c r="E945" s="11"/>
      <c r="F945" s="11"/>
      <c r="G945" s="11"/>
      <c r="H945" s="11"/>
      <c r="I945" s="11"/>
      <c r="J945" s="11"/>
      <c r="K945" s="11">
        <f t="shared" si="171"/>
        <v>0</v>
      </c>
    </row>
    <row r="946" spans="1:14">
      <c r="C946" s="86"/>
      <c r="D946" s="11"/>
      <c r="E946" s="11"/>
      <c r="F946" s="11"/>
      <c r="G946" s="11"/>
      <c r="H946" s="11"/>
      <c r="I946" s="11"/>
      <c r="J946" s="11"/>
      <c r="K946" s="11"/>
    </row>
    <row r="947" spans="1:14">
      <c r="C947" s="86" t="s">
        <v>91</v>
      </c>
      <c r="D947" s="15"/>
      <c r="E947" s="15"/>
      <c r="F947" s="15"/>
      <c r="G947" s="15"/>
      <c r="H947" s="15"/>
      <c r="I947" s="15"/>
      <c r="J947" s="15"/>
      <c r="K947" s="15">
        <f>SUM(D947:J947)</f>
        <v>0</v>
      </c>
    </row>
    <row r="948" spans="1:14" s="42" customFormat="1">
      <c r="B948" s="112"/>
      <c r="C948" s="112"/>
      <c r="D948" s="113"/>
      <c r="E948" s="113"/>
      <c r="F948" s="113"/>
      <c r="G948" s="113"/>
      <c r="H948" s="113"/>
      <c r="I948" s="113"/>
      <c r="J948" s="113"/>
      <c r="K948" s="113"/>
    </row>
    <row r="949" spans="1:14">
      <c r="A949" s="83">
        <v>37</v>
      </c>
      <c r="B949" s="87" t="s">
        <v>0</v>
      </c>
      <c r="C949" s="89">
        <v>40015</v>
      </c>
    </row>
    <row r="950" spans="1:14">
      <c r="D950" s="11">
        <f>SUM(D953:D956)</f>
        <v>0</v>
      </c>
      <c r="E950" s="11">
        <f t="shared" ref="E950:K950" si="173">SUM(E953:E956)</f>
        <v>0</v>
      </c>
      <c r="F950" s="11">
        <f t="shared" si="173"/>
        <v>0</v>
      </c>
      <c r="G950" s="11">
        <f>SUM(G953:G956)</f>
        <v>0</v>
      </c>
      <c r="H950" s="11">
        <f t="shared" si="173"/>
        <v>0</v>
      </c>
      <c r="I950" s="11">
        <f t="shared" si="173"/>
        <v>0</v>
      </c>
      <c r="J950" s="11">
        <f t="shared" si="173"/>
        <v>0</v>
      </c>
      <c r="K950" s="11">
        <f t="shared" si="173"/>
        <v>0</v>
      </c>
    </row>
    <row r="951" spans="1:14">
      <c r="C951" s="86" t="s">
        <v>52</v>
      </c>
      <c r="D951" s="90" t="s">
        <v>18</v>
      </c>
      <c r="E951" s="90" t="s">
        <v>18</v>
      </c>
      <c r="F951" s="90" t="s">
        <v>18</v>
      </c>
      <c r="G951" s="90" t="s">
        <v>18</v>
      </c>
      <c r="H951" s="90" t="s">
        <v>18</v>
      </c>
      <c r="I951" s="90" t="s">
        <v>18</v>
      </c>
      <c r="J951" s="90" t="s">
        <v>18</v>
      </c>
    </row>
    <row r="952" spans="1:14">
      <c r="C952" s="86" t="s">
        <v>3</v>
      </c>
      <c r="D952" s="90" t="s">
        <v>63</v>
      </c>
      <c r="E952" s="90" t="s">
        <v>64</v>
      </c>
      <c r="F952" s="90" t="s">
        <v>65</v>
      </c>
      <c r="G952" s="90" t="s">
        <v>66</v>
      </c>
      <c r="H952" s="90" t="s">
        <v>67</v>
      </c>
      <c r="I952" s="90" t="s">
        <v>68</v>
      </c>
      <c r="J952" s="90" t="s">
        <v>69</v>
      </c>
      <c r="K952" s="90" t="s">
        <v>70</v>
      </c>
      <c r="L952" s="90" t="s">
        <v>6</v>
      </c>
      <c r="N952" s="90"/>
    </row>
    <row r="953" spans="1:14">
      <c r="C953" s="86" t="s">
        <v>54</v>
      </c>
      <c r="D953" s="11"/>
      <c r="E953" s="11"/>
      <c r="F953" s="11"/>
      <c r="G953" s="11"/>
      <c r="H953" s="11"/>
      <c r="I953" s="11"/>
      <c r="J953" s="11"/>
      <c r="K953" s="11">
        <f t="shared" ref="K953:K960" si="174">SUM(D953:J953)</f>
        <v>0</v>
      </c>
      <c r="L953" s="11"/>
      <c r="M953" s="11"/>
      <c r="N953" s="11"/>
    </row>
    <row r="954" spans="1:14">
      <c r="C954" s="86" t="s">
        <v>71</v>
      </c>
      <c r="E954" s="11"/>
      <c r="F954" s="11"/>
      <c r="G954" s="11"/>
      <c r="H954" s="11"/>
      <c r="I954" s="11"/>
      <c r="J954" s="11"/>
      <c r="K954" s="11">
        <f t="shared" si="174"/>
        <v>0</v>
      </c>
    </row>
    <row r="955" spans="1:14">
      <c r="C955" s="86" t="s">
        <v>72</v>
      </c>
      <c r="D955" s="11"/>
      <c r="E955" s="11"/>
      <c r="F955" s="11"/>
      <c r="G955" s="11"/>
      <c r="H955" s="11"/>
      <c r="I955" s="11"/>
      <c r="J955" s="11"/>
      <c r="K955" s="11">
        <f t="shared" si="174"/>
        <v>0</v>
      </c>
      <c r="L955" s="11"/>
      <c r="M955" s="11"/>
      <c r="N955" s="11"/>
    </row>
    <row r="956" spans="1:14">
      <c r="C956" s="86" t="s">
        <v>73</v>
      </c>
      <c r="D956" s="11"/>
      <c r="E956" s="11"/>
      <c r="F956" s="11"/>
      <c r="G956" s="11"/>
      <c r="H956" s="11"/>
      <c r="I956" s="11"/>
      <c r="J956" s="11"/>
      <c r="K956" s="11">
        <f t="shared" si="174"/>
        <v>0</v>
      </c>
      <c r="L956" s="11"/>
      <c r="M956" s="11"/>
      <c r="N956" s="11"/>
    </row>
    <row r="957" spans="1:14">
      <c r="C957" s="86" t="s">
        <v>204</v>
      </c>
      <c r="D957" s="11"/>
      <c r="E957" s="11"/>
      <c r="F957" s="11"/>
      <c r="G957" s="11"/>
      <c r="H957" s="11"/>
      <c r="I957" s="11"/>
      <c r="J957" s="11"/>
      <c r="K957" s="11">
        <f t="shared" si="174"/>
        <v>0</v>
      </c>
      <c r="L957" s="11"/>
      <c r="M957" s="11"/>
      <c r="N957" s="11"/>
    </row>
    <row r="958" spans="1:14">
      <c r="C958" s="86"/>
      <c r="H958" s="11"/>
      <c r="K958" s="11"/>
      <c r="L958" s="11"/>
      <c r="M958" s="11"/>
      <c r="N958" s="11"/>
    </row>
    <row r="959" spans="1:14">
      <c r="C959" s="86"/>
      <c r="H959" s="11"/>
      <c r="K959" s="11"/>
      <c r="L959" s="11"/>
      <c r="M959" s="11"/>
      <c r="N959" s="11"/>
    </row>
    <row r="960" spans="1:14">
      <c r="C960" s="86" t="s">
        <v>91</v>
      </c>
      <c r="H960" s="11"/>
      <c r="K960">
        <f t="shared" si="174"/>
        <v>0</v>
      </c>
      <c r="L960" s="11"/>
      <c r="M960" s="11"/>
      <c r="N960" s="11"/>
    </row>
    <row r="961" spans="1:14">
      <c r="C961" s="86" t="s">
        <v>203</v>
      </c>
      <c r="D961" s="11"/>
      <c r="E961" s="11"/>
      <c r="L961" s="11"/>
      <c r="M961" s="15">
        <f>SUM(D961:J961)</f>
        <v>0</v>
      </c>
      <c r="N961" s="11"/>
    </row>
    <row r="963" spans="1:14">
      <c r="C963" s="86" t="s">
        <v>57</v>
      </c>
      <c r="D963" s="11">
        <f t="shared" ref="D963:K963" si="175">SUM(D966:D969)</f>
        <v>0</v>
      </c>
      <c r="E963" s="11">
        <f t="shared" si="175"/>
        <v>0</v>
      </c>
      <c r="F963" s="11">
        <f t="shared" si="175"/>
        <v>0</v>
      </c>
      <c r="G963" s="11">
        <f t="shared" si="175"/>
        <v>0</v>
      </c>
      <c r="H963" s="11">
        <f t="shared" si="175"/>
        <v>0</v>
      </c>
      <c r="I963" s="11">
        <f t="shared" si="175"/>
        <v>0</v>
      </c>
      <c r="J963" s="11">
        <f t="shared" si="175"/>
        <v>0.6</v>
      </c>
      <c r="K963" s="11">
        <f t="shared" si="175"/>
        <v>0.6</v>
      </c>
    </row>
    <row r="964" spans="1:14">
      <c r="C964" s="86" t="s">
        <v>110</v>
      </c>
    </row>
    <row r="965" spans="1:14">
      <c r="C965" s="87" t="s">
        <v>47</v>
      </c>
      <c r="D965" s="90" t="s">
        <v>63</v>
      </c>
      <c r="E965" s="90" t="s">
        <v>64</v>
      </c>
      <c r="F965" s="90" t="s">
        <v>65</v>
      </c>
      <c r="G965" s="90" t="s">
        <v>66</v>
      </c>
      <c r="H965" s="90" t="s">
        <v>67</v>
      </c>
      <c r="I965" s="90" t="s">
        <v>68</v>
      </c>
      <c r="J965" s="90" t="s">
        <v>69</v>
      </c>
      <c r="K965" s="90" t="s">
        <v>70</v>
      </c>
    </row>
    <row r="966" spans="1:14">
      <c r="C966" s="86" t="s">
        <v>107</v>
      </c>
      <c r="D966" s="11">
        <f>D964*0.2</f>
        <v>0</v>
      </c>
      <c r="E966" s="11">
        <f t="shared" ref="E966:J966" si="176">E964*0.2</f>
        <v>0</v>
      </c>
      <c r="F966" s="11">
        <f t="shared" si="176"/>
        <v>0</v>
      </c>
      <c r="G966" s="11">
        <f t="shared" si="176"/>
        <v>0</v>
      </c>
      <c r="H966" s="11">
        <f t="shared" si="176"/>
        <v>0</v>
      </c>
      <c r="I966" s="11">
        <f t="shared" si="176"/>
        <v>0</v>
      </c>
      <c r="J966" s="11">
        <f t="shared" si="176"/>
        <v>0</v>
      </c>
      <c r="K966" s="11">
        <f t="shared" ref="K966:K971" si="177">SUM(D966:J966)</f>
        <v>0</v>
      </c>
    </row>
    <row r="967" spans="1:14">
      <c r="C967" s="86" t="s">
        <v>105</v>
      </c>
      <c r="D967" s="11"/>
      <c r="E967" s="11"/>
      <c r="F967" s="11"/>
      <c r="G967" s="11"/>
      <c r="H967" s="11"/>
      <c r="I967" s="11"/>
      <c r="J967" s="11"/>
      <c r="K967" s="11">
        <f t="shared" si="177"/>
        <v>0</v>
      </c>
    </row>
    <row r="968" spans="1:14">
      <c r="C968" s="86" t="s">
        <v>74</v>
      </c>
      <c r="D968" s="11">
        <f t="shared" ref="D968:I968" si="178">D964*0.8</f>
        <v>0</v>
      </c>
      <c r="E968" s="11">
        <f t="shared" si="178"/>
        <v>0</v>
      </c>
      <c r="F968" s="11">
        <f t="shared" si="178"/>
        <v>0</v>
      </c>
      <c r="G968" s="11">
        <f t="shared" si="178"/>
        <v>0</v>
      </c>
      <c r="H968" s="11">
        <f t="shared" si="178"/>
        <v>0</v>
      </c>
      <c r="I968" s="11">
        <f t="shared" si="178"/>
        <v>0</v>
      </c>
      <c r="J968" s="11">
        <f>J964*0.8+0.6</f>
        <v>0.6</v>
      </c>
      <c r="K968" s="11">
        <f t="shared" si="177"/>
        <v>0.6</v>
      </c>
    </row>
    <row r="969" spans="1:14">
      <c r="C969" s="86" t="s">
        <v>73</v>
      </c>
      <c r="D969" s="11"/>
      <c r="E969" s="11"/>
      <c r="F969" s="11"/>
      <c r="G969" s="11"/>
      <c r="H969" s="11"/>
      <c r="I969" s="11"/>
      <c r="J969" s="11"/>
      <c r="K969" s="11">
        <f t="shared" si="177"/>
        <v>0</v>
      </c>
    </row>
    <row r="970" spans="1:14">
      <c r="C970" s="86" t="s">
        <v>202</v>
      </c>
      <c r="D970" s="11"/>
      <c r="E970" s="11"/>
      <c r="F970" s="11"/>
      <c r="G970" s="11"/>
      <c r="H970" s="11"/>
      <c r="I970" s="11"/>
      <c r="J970" s="11"/>
      <c r="K970" s="11">
        <f t="shared" si="177"/>
        <v>0</v>
      </c>
    </row>
    <row r="971" spans="1:14">
      <c r="C971" s="86"/>
      <c r="G971" s="11"/>
      <c r="H971" s="11"/>
      <c r="K971" s="11">
        <f t="shared" si="177"/>
        <v>0</v>
      </c>
    </row>
    <row r="972" spans="1:14">
      <c r="C972" s="86"/>
      <c r="G972" s="11"/>
      <c r="H972" s="11"/>
      <c r="K972" s="11"/>
    </row>
    <row r="973" spans="1:14" s="42" customFormat="1">
      <c r="B973" s="112"/>
      <c r="C973" s="112"/>
      <c r="G973" s="113"/>
      <c r="H973" s="113"/>
      <c r="K973" s="113"/>
    </row>
    <row r="974" spans="1:14">
      <c r="A974" s="83">
        <v>38</v>
      </c>
      <c r="B974" s="87" t="s">
        <v>0</v>
      </c>
      <c r="C974" s="89">
        <v>40022</v>
      </c>
    </row>
    <row r="975" spans="1:14">
      <c r="D975" s="11">
        <f t="shared" ref="D975:K975" si="179">SUM(D978:D981)</f>
        <v>0</v>
      </c>
      <c r="E975" s="11">
        <f t="shared" si="179"/>
        <v>0</v>
      </c>
      <c r="F975" s="11">
        <f t="shared" si="179"/>
        <v>0</v>
      </c>
      <c r="G975" s="11">
        <f t="shared" si="179"/>
        <v>0</v>
      </c>
      <c r="H975" s="11">
        <f t="shared" si="179"/>
        <v>0</v>
      </c>
      <c r="I975" s="11">
        <f t="shared" si="179"/>
        <v>0</v>
      </c>
      <c r="J975" s="11">
        <f t="shared" si="179"/>
        <v>0</v>
      </c>
      <c r="K975" s="11">
        <f t="shared" si="179"/>
        <v>0</v>
      </c>
    </row>
    <row r="976" spans="1:14">
      <c r="C976" s="86" t="s">
        <v>52</v>
      </c>
      <c r="D976" s="90" t="s">
        <v>18</v>
      </c>
      <c r="E976" s="90" t="s">
        <v>18</v>
      </c>
      <c r="F976" s="90" t="s">
        <v>18</v>
      </c>
      <c r="G976" s="90" t="s">
        <v>18</v>
      </c>
      <c r="H976" s="90" t="s">
        <v>18</v>
      </c>
      <c r="I976" s="90" t="s">
        <v>18</v>
      </c>
      <c r="J976" s="90" t="s">
        <v>18</v>
      </c>
    </row>
    <row r="977" spans="3:14">
      <c r="C977" s="86" t="s">
        <v>3</v>
      </c>
      <c r="D977" s="90" t="s">
        <v>63</v>
      </c>
      <c r="E977" s="90" t="s">
        <v>64</v>
      </c>
      <c r="F977" s="90" t="s">
        <v>65</v>
      </c>
      <c r="G977" s="90" t="s">
        <v>66</v>
      </c>
      <c r="H977" s="90" t="s">
        <v>67</v>
      </c>
      <c r="I977" s="90" t="s">
        <v>68</v>
      </c>
      <c r="J977" s="90" t="s">
        <v>69</v>
      </c>
      <c r="K977" s="90" t="s">
        <v>70</v>
      </c>
      <c r="L977" s="90" t="s">
        <v>6</v>
      </c>
      <c r="N977" s="90"/>
    </row>
    <row r="978" spans="3:14">
      <c r="C978" s="86" t="s">
        <v>54</v>
      </c>
      <c r="D978" s="11"/>
      <c r="E978" s="11"/>
      <c r="F978" s="11"/>
      <c r="G978" s="11"/>
      <c r="H978" s="11"/>
      <c r="I978" s="11"/>
      <c r="J978" s="11"/>
      <c r="K978" s="11">
        <f t="shared" ref="K978:K984" si="180">SUM(D978:J978)</f>
        <v>0</v>
      </c>
      <c r="L978" s="11"/>
      <c r="M978" s="11"/>
      <c r="N978" s="11"/>
    </row>
    <row r="979" spans="3:14">
      <c r="C979" s="86" t="s">
        <v>71</v>
      </c>
      <c r="E979" s="11"/>
      <c r="F979" s="11"/>
      <c r="G979" s="11"/>
      <c r="H979" s="11"/>
      <c r="I979" s="11"/>
      <c r="J979" s="11"/>
      <c r="K979" s="11">
        <f t="shared" si="180"/>
        <v>0</v>
      </c>
    </row>
    <row r="980" spans="3:14">
      <c r="C980" s="86" t="s">
        <v>72</v>
      </c>
      <c r="D980" s="11"/>
      <c r="E980" s="11"/>
      <c r="F980" s="11"/>
      <c r="G980" s="11"/>
      <c r="H980" s="11"/>
      <c r="I980" s="11"/>
      <c r="J980" s="11"/>
      <c r="K980" s="11">
        <f t="shared" si="180"/>
        <v>0</v>
      </c>
      <c r="L980" s="11"/>
      <c r="M980" s="11"/>
      <c r="N980" s="11"/>
    </row>
    <row r="981" spans="3:14">
      <c r="C981" s="86" t="s">
        <v>73</v>
      </c>
      <c r="D981" s="11"/>
      <c r="E981" s="11"/>
      <c r="F981" s="11"/>
      <c r="G981" s="11"/>
      <c r="H981" s="11"/>
      <c r="I981" s="11"/>
      <c r="J981" s="11"/>
      <c r="K981" s="11">
        <f t="shared" si="180"/>
        <v>0</v>
      </c>
      <c r="L981" s="11"/>
      <c r="M981" s="11"/>
      <c r="N981" s="11"/>
    </row>
    <row r="982" spans="3:14">
      <c r="C982" s="86" t="s">
        <v>124</v>
      </c>
      <c r="D982" s="11"/>
      <c r="E982" s="11"/>
      <c r="F982" s="11"/>
      <c r="G982" s="11"/>
      <c r="H982" s="11"/>
      <c r="I982" s="11"/>
      <c r="J982" s="11"/>
      <c r="K982" s="11">
        <f t="shared" si="180"/>
        <v>0</v>
      </c>
      <c r="L982" s="11"/>
      <c r="M982" s="11"/>
      <c r="N982" s="11"/>
    </row>
    <row r="983" spans="3:14">
      <c r="C983" s="86" t="s">
        <v>207</v>
      </c>
      <c r="H983" s="11"/>
      <c r="I983" s="11"/>
      <c r="K983" s="11">
        <f t="shared" si="180"/>
        <v>0</v>
      </c>
      <c r="L983" s="11"/>
      <c r="M983" s="11"/>
      <c r="N983" s="11"/>
    </row>
    <row r="984" spans="3:14">
      <c r="C984" s="86" t="s">
        <v>208</v>
      </c>
      <c r="H984" s="11"/>
      <c r="K984" s="11">
        <f t="shared" si="180"/>
        <v>0</v>
      </c>
      <c r="L984" s="11"/>
      <c r="M984" s="11"/>
      <c r="N984" s="11"/>
    </row>
    <row r="985" spans="3:14">
      <c r="C985" s="86"/>
      <c r="H985" s="11"/>
      <c r="K985" s="11"/>
      <c r="L985" s="11"/>
      <c r="M985" s="11"/>
      <c r="N985" s="11"/>
    </row>
    <row r="986" spans="3:14">
      <c r="C986" s="86" t="s">
        <v>91</v>
      </c>
      <c r="K986">
        <f>SUM(D986:I986)</f>
        <v>0</v>
      </c>
      <c r="L986" s="11"/>
      <c r="M986" s="11"/>
      <c r="N986" s="11"/>
    </row>
    <row r="987" spans="3:14">
      <c r="C987" s="86" t="s">
        <v>203</v>
      </c>
      <c r="L987" s="11"/>
      <c r="M987" s="15">
        <f>SUM(D987:J987)</f>
        <v>0</v>
      </c>
      <c r="N987" s="11"/>
    </row>
    <row r="989" spans="3:14">
      <c r="C989" s="86" t="s">
        <v>57</v>
      </c>
      <c r="D989" s="11">
        <f t="shared" ref="D989:K989" si="181">SUM(D992:D995)</f>
        <v>0</v>
      </c>
      <c r="E989" s="11">
        <f t="shared" si="181"/>
        <v>0</v>
      </c>
      <c r="F989" s="11">
        <f t="shared" si="181"/>
        <v>0</v>
      </c>
      <c r="G989" s="11">
        <f t="shared" si="181"/>
        <v>0</v>
      </c>
      <c r="H989" s="11">
        <f t="shared" si="181"/>
        <v>0</v>
      </c>
      <c r="I989" s="11">
        <f t="shared" si="181"/>
        <v>0</v>
      </c>
      <c r="J989" s="11">
        <f t="shared" si="181"/>
        <v>0</v>
      </c>
      <c r="K989" s="11">
        <f t="shared" si="181"/>
        <v>0</v>
      </c>
    </row>
    <row r="990" spans="3:14">
      <c r="C990" s="86" t="s">
        <v>110</v>
      </c>
    </row>
    <row r="991" spans="3:14">
      <c r="C991" s="87" t="s">
        <v>47</v>
      </c>
      <c r="D991" s="90" t="s">
        <v>63</v>
      </c>
      <c r="E991" s="90" t="s">
        <v>64</v>
      </c>
      <c r="F991" s="90" t="s">
        <v>65</v>
      </c>
      <c r="G991" s="90" t="s">
        <v>66</v>
      </c>
      <c r="H991" s="90" t="s">
        <v>67</v>
      </c>
      <c r="I991" s="90" t="s">
        <v>68</v>
      </c>
      <c r="J991" s="90" t="s">
        <v>69</v>
      </c>
      <c r="K991" s="90" t="s">
        <v>70</v>
      </c>
    </row>
    <row r="992" spans="3:14">
      <c r="C992" s="86" t="s">
        <v>107</v>
      </c>
      <c r="D992" s="11">
        <f>D990*0.2</f>
        <v>0</v>
      </c>
      <c r="E992" s="11">
        <f t="shared" ref="E992:J992" si="182">E990*0.2</f>
        <v>0</v>
      </c>
      <c r="F992" s="11">
        <f t="shared" si="182"/>
        <v>0</v>
      </c>
      <c r="G992" s="11">
        <f t="shared" si="182"/>
        <v>0</v>
      </c>
      <c r="H992" s="11">
        <f t="shared" si="182"/>
        <v>0</v>
      </c>
      <c r="I992" s="11">
        <f t="shared" si="182"/>
        <v>0</v>
      </c>
      <c r="J992" s="11">
        <f t="shared" si="182"/>
        <v>0</v>
      </c>
      <c r="K992" s="11">
        <f t="shared" ref="K992:K997" si="183">SUM(D992:J992)</f>
        <v>0</v>
      </c>
    </row>
    <row r="993" spans="1:14">
      <c r="C993" s="86" t="s">
        <v>105</v>
      </c>
      <c r="D993" s="11"/>
      <c r="E993" s="11"/>
      <c r="F993" s="11"/>
      <c r="G993" s="11"/>
      <c r="H993" s="11"/>
      <c r="I993" s="11"/>
      <c r="J993" s="11"/>
      <c r="K993" s="11">
        <f t="shared" si="183"/>
        <v>0</v>
      </c>
    </row>
    <row r="994" spans="1:14">
      <c r="C994" s="86" t="s">
        <v>74</v>
      </c>
      <c r="D994" s="11">
        <f t="shared" ref="D994:I994" si="184">D990*0.8</f>
        <v>0</v>
      </c>
      <c r="E994" s="11">
        <f>E990*0.8</f>
        <v>0</v>
      </c>
      <c r="F994" s="11">
        <f t="shared" si="184"/>
        <v>0</v>
      </c>
      <c r="G994" s="11">
        <f t="shared" si="184"/>
        <v>0</v>
      </c>
      <c r="H994" s="11">
        <f t="shared" si="184"/>
        <v>0</v>
      </c>
      <c r="I994" s="11">
        <f t="shared" si="184"/>
        <v>0</v>
      </c>
      <c r="J994" s="11">
        <f>J990*0.8</f>
        <v>0</v>
      </c>
      <c r="K994" s="11">
        <f t="shared" si="183"/>
        <v>0</v>
      </c>
    </row>
    <row r="995" spans="1:14">
      <c r="C995" s="86" t="s">
        <v>73</v>
      </c>
      <c r="D995" s="11"/>
      <c r="E995" s="11"/>
      <c r="F995" s="11"/>
      <c r="G995" s="11"/>
      <c r="H995" s="11"/>
      <c r="I995" s="11"/>
      <c r="J995" s="11"/>
      <c r="K995" s="11">
        <f t="shared" si="183"/>
        <v>0</v>
      </c>
    </row>
    <row r="996" spans="1:14">
      <c r="C996" s="86" t="s">
        <v>205</v>
      </c>
      <c r="D996" s="11"/>
      <c r="E996" s="11"/>
      <c r="F996" s="11"/>
      <c r="G996" s="11"/>
      <c r="H996" s="11"/>
      <c r="I996" s="11"/>
      <c r="J996" s="11"/>
      <c r="K996" s="11">
        <f t="shared" si="183"/>
        <v>0</v>
      </c>
    </row>
    <row r="997" spans="1:14">
      <c r="C997" s="86" t="s">
        <v>206</v>
      </c>
      <c r="G997" s="11"/>
      <c r="H997" s="11"/>
      <c r="K997" s="11">
        <f t="shared" si="183"/>
        <v>0</v>
      </c>
    </row>
    <row r="998" spans="1:14">
      <c r="C998" s="86"/>
      <c r="G998" s="11"/>
      <c r="H998" s="11"/>
      <c r="K998" s="11"/>
    </row>
    <row r="999" spans="1:14">
      <c r="C999" s="86" t="s">
        <v>91</v>
      </c>
      <c r="H999" s="11"/>
      <c r="K999">
        <f>SUM(D999:J999)</f>
        <v>0</v>
      </c>
    </row>
    <row r="1001" spans="1:14">
      <c r="A1001" s="83">
        <v>39</v>
      </c>
      <c r="B1001" s="87" t="s">
        <v>0</v>
      </c>
      <c r="C1001" s="89">
        <v>40029</v>
      </c>
    </row>
    <row r="1002" spans="1:14">
      <c r="D1002" s="11">
        <f t="shared" ref="D1002:K1002" si="185">SUM(D1005:D1008)</f>
        <v>0</v>
      </c>
      <c r="E1002" s="11">
        <f t="shared" si="185"/>
        <v>0</v>
      </c>
      <c r="F1002" s="11">
        <f t="shared" si="185"/>
        <v>0</v>
      </c>
      <c r="G1002" s="11">
        <f t="shared" si="185"/>
        <v>0</v>
      </c>
      <c r="H1002" s="11">
        <f t="shared" si="185"/>
        <v>0</v>
      </c>
      <c r="I1002" s="11">
        <f t="shared" si="185"/>
        <v>0</v>
      </c>
      <c r="J1002" s="11">
        <f t="shared" si="185"/>
        <v>0</v>
      </c>
      <c r="K1002" s="11">
        <f t="shared" si="185"/>
        <v>0</v>
      </c>
    </row>
    <row r="1003" spans="1:14">
      <c r="C1003" s="86" t="s">
        <v>52</v>
      </c>
      <c r="D1003" s="90" t="s">
        <v>18</v>
      </c>
      <c r="E1003" s="90" t="s">
        <v>18</v>
      </c>
      <c r="F1003" s="90" t="s">
        <v>18</v>
      </c>
      <c r="G1003" s="90" t="s">
        <v>18</v>
      </c>
      <c r="H1003" s="90" t="s">
        <v>18</v>
      </c>
      <c r="I1003" s="90" t="s">
        <v>18</v>
      </c>
      <c r="J1003" s="90" t="s">
        <v>18</v>
      </c>
    </row>
    <row r="1004" spans="1:14">
      <c r="C1004" s="86" t="s">
        <v>3</v>
      </c>
      <c r="D1004" s="90" t="s">
        <v>63</v>
      </c>
      <c r="E1004" s="90" t="s">
        <v>64</v>
      </c>
      <c r="F1004" s="90" t="s">
        <v>65</v>
      </c>
      <c r="G1004" s="90" t="s">
        <v>66</v>
      </c>
      <c r="H1004" s="90" t="s">
        <v>67</v>
      </c>
      <c r="I1004" s="90" t="s">
        <v>68</v>
      </c>
      <c r="J1004" s="90" t="s">
        <v>69</v>
      </c>
      <c r="K1004" s="90" t="s">
        <v>70</v>
      </c>
      <c r="L1004" s="90" t="s">
        <v>6</v>
      </c>
      <c r="N1004" s="90"/>
    </row>
    <row r="1005" spans="1:14">
      <c r="C1005" s="86" t="s">
        <v>54</v>
      </c>
      <c r="D1005" s="11"/>
      <c r="E1005" s="11"/>
      <c r="F1005" s="11"/>
      <c r="G1005" s="11"/>
      <c r="H1005" s="11"/>
      <c r="I1005" s="11"/>
      <c r="J1005" s="11"/>
      <c r="K1005" s="11">
        <f>SUM(D1005:J1005)</f>
        <v>0</v>
      </c>
      <c r="L1005" s="11"/>
      <c r="M1005" s="11"/>
      <c r="N1005" s="11"/>
    </row>
    <row r="1006" spans="1:14">
      <c r="C1006" s="86" t="s">
        <v>71</v>
      </c>
      <c r="E1006" s="11"/>
      <c r="F1006" s="11"/>
      <c r="G1006" s="11"/>
      <c r="H1006" s="11"/>
      <c r="I1006" s="11"/>
      <c r="J1006" s="11"/>
      <c r="K1006" s="11">
        <f>SUM(D1006:J1006)</f>
        <v>0</v>
      </c>
    </row>
    <row r="1007" spans="1:14">
      <c r="C1007" s="86" t="s">
        <v>72</v>
      </c>
      <c r="D1007" s="11"/>
      <c r="E1007" s="11"/>
      <c r="F1007" s="11"/>
      <c r="G1007" s="11"/>
      <c r="H1007" s="11"/>
      <c r="I1007" s="11"/>
      <c r="J1007" s="11"/>
      <c r="K1007" s="11">
        <f>SUM(D1007:J1007)</f>
        <v>0</v>
      </c>
      <c r="L1007" s="11"/>
      <c r="M1007" s="11"/>
      <c r="N1007" s="11"/>
    </row>
    <row r="1008" spans="1:14">
      <c r="C1008" s="86" t="s">
        <v>73</v>
      </c>
      <c r="D1008" s="11"/>
      <c r="E1008" s="11"/>
      <c r="F1008" s="11"/>
      <c r="G1008" s="11"/>
      <c r="H1008" s="11"/>
      <c r="I1008" s="11"/>
      <c r="J1008" s="11"/>
      <c r="K1008" s="11">
        <f>SUM(D1008:J1008)</f>
        <v>0</v>
      </c>
      <c r="L1008" s="11"/>
      <c r="M1008" s="11"/>
      <c r="N1008" s="11"/>
    </row>
    <row r="1009" spans="3:14">
      <c r="C1009" s="86"/>
      <c r="D1009" s="11"/>
      <c r="E1009" s="11"/>
      <c r="F1009" s="11"/>
      <c r="G1009" s="11"/>
      <c r="H1009" s="11"/>
      <c r="I1009" s="11"/>
      <c r="J1009" s="11"/>
      <c r="K1009" s="11">
        <f>SUM(D1009:J1009)</f>
        <v>0</v>
      </c>
      <c r="L1009" s="11"/>
      <c r="M1009" s="11"/>
      <c r="N1009" s="11"/>
    </row>
    <row r="1010" spans="3:14">
      <c r="C1010" s="86"/>
      <c r="H1010" s="11"/>
      <c r="K1010" s="11"/>
      <c r="L1010" s="11"/>
      <c r="M1010" s="11"/>
      <c r="N1010" s="11"/>
    </row>
    <row r="1011" spans="3:14">
      <c r="C1011" s="86" t="s">
        <v>91</v>
      </c>
      <c r="K1011">
        <f>SUM(D1011:I1011)</f>
        <v>0</v>
      </c>
      <c r="L1011" s="11"/>
      <c r="M1011" s="11"/>
      <c r="N1011" s="11"/>
    </row>
    <row r="1012" spans="3:14">
      <c r="C1012" s="86" t="s">
        <v>203</v>
      </c>
      <c r="L1012" s="11"/>
      <c r="M1012" s="15">
        <f>SUM(D1012:J1012)</f>
        <v>0</v>
      </c>
      <c r="N1012" s="11"/>
    </row>
    <row r="1014" spans="3:14">
      <c r="C1014" s="86" t="s">
        <v>57</v>
      </c>
      <c r="D1014" s="11">
        <f t="shared" ref="D1014:K1014" si="186">SUM(D1017:D1020)</f>
        <v>0</v>
      </c>
      <c r="E1014" s="11">
        <f t="shared" si="186"/>
        <v>0</v>
      </c>
      <c r="F1014" s="11">
        <f t="shared" si="186"/>
        <v>0</v>
      </c>
      <c r="G1014" s="11">
        <f t="shared" si="186"/>
        <v>0</v>
      </c>
      <c r="H1014" s="11">
        <f t="shared" si="186"/>
        <v>0</v>
      </c>
      <c r="I1014" s="11">
        <f t="shared" si="186"/>
        <v>0</v>
      </c>
      <c r="J1014" s="11">
        <f t="shared" si="186"/>
        <v>0</v>
      </c>
      <c r="K1014" s="11">
        <f t="shared" si="186"/>
        <v>0</v>
      </c>
    </row>
    <row r="1015" spans="3:14">
      <c r="C1015" s="86" t="s">
        <v>110</v>
      </c>
    </row>
    <row r="1016" spans="3:14">
      <c r="C1016" s="87" t="s">
        <v>47</v>
      </c>
      <c r="D1016" s="90"/>
      <c r="E1016" s="90"/>
      <c r="F1016" s="90"/>
      <c r="G1016" s="90"/>
      <c r="H1016" s="90"/>
      <c r="I1016" s="90"/>
      <c r="J1016" s="90"/>
      <c r="K1016" s="90" t="s">
        <v>70</v>
      </c>
    </row>
    <row r="1017" spans="3:14">
      <c r="C1017" s="86" t="s">
        <v>107</v>
      </c>
      <c r="D1017" s="11">
        <f>D1015*0.2</f>
        <v>0</v>
      </c>
      <c r="E1017" s="11">
        <f t="shared" ref="E1017:J1017" si="187">E1015*0.2</f>
        <v>0</v>
      </c>
      <c r="F1017" s="11">
        <f t="shared" si="187"/>
        <v>0</v>
      </c>
      <c r="G1017" s="11">
        <f t="shared" si="187"/>
        <v>0</v>
      </c>
      <c r="H1017" s="11">
        <f t="shared" si="187"/>
        <v>0</v>
      </c>
      <c r="I1017" s="11">
        <f t="shared" si="187"/>
        <v>0</v>
      </c>
      <c r="J1017" s="11">
        <f t="shared" si="187"/>
        <v>0</v>
      </c>
      <c r="K1017" s="11">
        <f>SUM(D1017:J1017)</f>
        <v>0</v>
      </c>
    </row>
    <row r="1018" spans="3:14">
      <c r="C1018" s="86" t="s">
        <v>105</v>
      </c>
      <c r="D1018" s="11"/>
      <c r="E1018" s="11"/>
      <c r="F1018" s="11"/>
      <c r="G1018" s="11"/>
      <c r="H1018" s="11"/>
      <c r="I1018" s="11"/>
      <c r="J1018" s="11"/>
      <c r="K1018" s="11">
        <f>SUM(D1018:J1018)</f>
        <v>0</v>
      </c>
    </row>
    <row r="1019" spans="3:14">
      <c r="C1019" s="86" t="s">
        <v>74</v>
      </c>
      <c r="D1019" s="11">
        <f t="shared" ref="D1019:J1019" si="188">D1015*0.8</f>
        <v>0</v>
      </c>
      <c r="E1019" s="11">
        <f t="shared" si="188"/>
        <v>0</v>
      </c>
      <c r="F1019" s="11">
        <f t="shared" si="188"/>
        <v>0</v>
      </c>
      <c r="G1019" s="11">
        <f t="shared" si="188"/>
        <v>0</v>
      </c>
      <c r="H1019" s="11">
        <f t="shared" si="188"/>
        <v>0</v>
      </c>
      <c r="I1019" s="11">
        <f t="shared" si="188"/>
        <v>0</v>
      </c>
      <c r="J1019" s="11">
        <f t="shared" si="188"/>
        <v>0</v>
      </c>
      <c r="K1019" s="11">
        <f>SUM(D1019:J1019)</f>
        <v>0</v>
      </c>
    </row>
    <row r="1020" spans="3:14">
      <c r="C1020" s="86" t="s">
        <v>73</v>
      </c>
      <c r="D1020" s="11"/>
      <c r="E1020" s="11"/>
      <c r="F1020" s="11"/>
      <c r="G1020" s="11"/>
      <c r="H1020" s="11"/>
      <c r="I1020" s="11"/>
      <c r="J1020" s="11"/>
      <c r="K1020" s="11">
        <f>SUM(D1020:J1020)</f>
        <v>0</v>
      </c>
    </row>
    <row r="1021" spans="3:14">
      <c r="C1021" s="86"/>
      <c r="D1021" s="11"/>
      <c r="E1021" s="11"/>
      <c r="F1021" s="11"/>
      <c r="G1021" s="11"/>
      <c r="H1021" s="11"/>
      <c r="I1021" s="11"/>
      <c r="J1021" s="11"/>
      <c r="K1021" s="11"/>
    </row>
    <row r="1022" spans="3:14">
      <c r="C1022" s="86"/>
      <c r="G1022" s="11"/>
      <c r="H1022" s="11"/>
      <c r="K1022" s="11"/>
    </row>
    <row r="1023" spans="3:14">
      <c r="C1023" s="86" t="s">
        <v>91</v>
      </c>
      <c r="H1023" s="11"/>
      <c r="K1023">
        <f>SUM(D1023:J1023)</f>
        <v>0</v>
      </c>
    </row>
    <row r="1025" spans="1:13" s="111" customFormat="1">
      <c r="A1025" s="131"/>
      <c r="B1025" s="132"/>
      <c r="C1025" s="133"/>
    </row>
    <row r="1026" spans="1:13" s="42" customFormat="1">
      <c r="B1026" s="112"/>
      <c r="D1026" s="113"/>
      <c r="E1026" s="113"/>
      <c r="F1026" s="113"/>
      <c r="G1026" s="113"/>
      <c r="H1026" s="113"/>
      <c r="I1026" s="113"/>
      <c r="J1026" s="113"/>
      <c r="K1026" s="113"/>
    </row>
    <row r="1027" spans="1:13">
      <c r="C1027" s="86"/>
      <c r="D1027" s="90"/>
      <c r="E1027" s="90"/>
      <c r="F1027" s="90"/>
      <c r="G1027" s="90"/>
      <c r="H1027" s="90"/>
      <c r="I1027" s="90"/>
      <c r="J1027" s="90"/>
      <c r="K1027" s="86" t="s">
        <v>116</v>
      </c>
      <c r="L1027" s="90"/>
      <c r="M1027" s="108">
        <f>SUM(M5:M1012)</f>
        <v>635.20000000000005</v>
      </c>
    </row>
    <row r="1028" spans="1:13">
      <c r="C1028" s="86"/>
      <c r="D1028" s="90"/>
      <c r="E1028" s="11"/>
      <c r="F1028" s="11"/>
      <c r="G1028" s="11"/>
      <c r="H1028" s="11"/>
      <c r="I1028" s="11"/>
      <c r="J1028" s="11"/>
      <c r="K1028" s="90"/>
    </row>
    <row r="1029" spans="1:13">
      <c r="C1029" s="11"/>
      <c r="E1029" s="11"/>
      <c r="F1029" s="11"/>
      <c r="G1029" s="11"/>
      <c r="H1029" s="11"/>
      <c r="I1029" s="11"/>
      <c r="J1029" s="11"/>
      <c r="K1029" s="11"/>
    </row>
    <row r="1030" spans="1:13">
      <c r="C1030" s="86"/>
      <c r="E1030" s="11"/>
      <c r="F1030" s="11"/>
      <c r="G1030" s="11"/>
      <c r="H1030" s="11"/>
      <c r="I1030" s="11"/>
      <c r="J1030" s="11"/>
      <c r="K1030" s="11"/>
    </row>
    <row r="1031" spans="1:13">
      <c r="C1031" s="86"/>
      <c r="E1031" s="11"/>
      <c r="F1031" s="11"/>
      <c r="G1031" s="11"/>
      <c r="H1031" s="11"/>
      <c r="I1031" s="11"/>
      <c r="J1031" s="11"/>
      <c r="K1031" s="11"/>
    </row>
    <row r="1032" spans="1:13">
      <c r="C1032" s="86"/>
      <c r="E1032" s="11"/>
      <c r="F1032" s="11"/>
      <c r="G1032" s="11"/>
      <c r="H1032" s="11"/>
      <c r="I1032" s="11"/>
      <c r="J1032" s="11"/>
      <c r="K1032" s="11"/>
    </row>
    <row r="1033" spans="1:13">
      <c r="C1033" s="86"/>
      <c r="E1033" s="11"/>
      <c r="F1033" s="11"/>
      <c r="G1033" s="11"/>
      <c r="H1033" s="11"/>
      <c r="I1033" s="11"/>
      <c r="J1033" s="11"/>
      <c r="K1033" s="11"/>
    </row>
    <row r="1034" spans="1:13">
      <c r="E1034" s="11"/>
      <c r="F1034" s="11"/>
      <c r="G1034" s="11"/>
      <c r="H1034" s="11"/>
      <c r="I1034" s="11"/>
      <c r="J1034" s="11"/>
      <c r="K1034" s="11"/>
    </row>
    <row r="1035" spans="1:13">
      <c r="E1035" s="11"/>
      <c r="F1035" s="11"/>
      <c r="G1035" s="11"/>
      <c r="H1035" s="11"/>
      <c r="I1035" s="11"/>
      <c r="J1035" s="11"/>
      <c r="K1035" s="11"/>
    </row>
    <row r="1036" spans="1:13">
      <c r="E1036" s="11"/>
      <c r="F1036" s="11"/>
      <c r="G1036" s="11"/>
      <c r="H1036" s="11"/>
      <c r="I1036" s="11"/>
      <c r="J1036" s="11"/>
      <c r="K1036" s="90"/>
    </row>
    <row r="1037" spans="1:13">
      <c r="C1037" s="86"/>
      <c r="E1037" s="11"/>
      <c r="F1037" s="11"/>
      <c r="G1037" s="11"/>
      <c r="H1037" s="11"/>
      <c r="I1037" s="11"/>
      <c r="J1037" s="11"/>
      <c r="K1037" s="11"/>
    </row>
    <row r="1038" spans="1:13">
      <c r="C1038" s="86"/>
      <c r="E1038" s="11"/>
      <c r="F1038" s="11"/>
      <c r="G1038" s="11"/>
      <c r="H1038" s="11"/>
      <c r="I1038" s="11"/>
      <c r="J1038" s="11"/>
      <c r="K1038" s="11"/>
    </row>
    <row r="1039" spans="1:13">
      <c r="C1039" s="86"/>
      <c r="E1039" s="11"/>
      <c r="F1039" s="11"/>
      <c r="G1039" s="11"/>
      <c r="H1039" s="11"/>
      <c r="I1039" s="11"/>
      <c r="J1039" s="11"/>
      <c r="K1039" s="11"/>
    </row>
    <row r="1040" spans="1:13">
      <c r="C1040" s="86"/>
      <c r="J1040" s="11"/>
      <c r="K1040" s="11"/>
    </row>
    <row r="1041" spans="1:11">
      <c r="C1041" s="86"/>
      <c r="D1041" s="11"/>
      <c r="E1041" s="11"/>
      <c r="F1041" s="11"/>
      <c r="G1041" s="11"/>
      <c r="J1041" s="11"/>
      <c r="K1041" s="11"/>
    </row>
    <row r="1042" spans="1:11">
      <c r="C1042" s="86"/>
      <c r="E1042" s="11"/>
      <c r="K1042" s="11"/>
    </row>
    <row r="1043" spans="1:11">
      <c r="C1043" s="86"/>
      <c r="G1043" s="11"/>
      <c r="K1043" s="11"/>
    </row>
    <row r="1044" spans="1:11">
      <c r="C1044" s="86"/>
      <c r="G1044" s="11"/>
      <c r="K1044" s="11"/>
    </row>
    <row r="1046" spans="1:11">
      <c r="A1046" s="83"/>
      <c r="B1046" s="87"/>
      <c r="C1046" s="89"/>
    </row>
    <row r="1047" spans="1:11">
      <c r="D1047" s="11"/>
      <c r="E1047" s="11"/>
      <c r="F1047" s="11"/>
      <c r="G1047" s="11"/>
      <c r="H1047" s="11"/>
      <c r="I1047" s="11"/>
      <c r="J1047" s="11"/>
      <c r="K1047" s="11"/>
    </row>
    <row r="1048" spans="1:11">
      <c r="C1048" s="86"/>
      <c r="D1048" s="90"/>
      <c r="E1048" s="90"/>
      <c r="F1048" s="90"/>
      <c r="G1048" s="90"/>
      <c r="H1048" s="90"/>
      <c r="I1048" s="90"/>
      <c r="J1048" s="90"/>
    </row>
    <row r="1049" spans="1:11">
      <c r="C1049" s="86"/>
      <c r="D1049" s="90"/>
      <c r="E1049" s="90"/>
      <c r="F1049" s="90"/>
      <c r="G1049" s="90"/>
      <c r="H1049" s="90"/>
      <c r="I1049" s="90"/>
      <c r="J1049" s="90"/>
      <c r="K1049" s="90"/>
    </row>
    <row r="1050" spans="1:11">
      <c r="C1050" s="86"/>
      <c r="D1050" s="11"/>
      <c r="E1050" s="11"/>
      <c r="F1050" s="11"/>
      <c r="G1050" s="11"/>
      <c r="H1050" s="11"/>
      <c r="I1050" s="11"/>
      <c r="J1050" s="11"/>
      <c r="K1050" s="11"/>
    </row>
    <row r="1051" spans="1:11">
      <c r="C1051" s="86"/>
      <c r="D1051" s="11"/>
      <c r="E1051" s="11"/>
      <c r="F1051" s="11"/>
      <c r="G1051" s="11"/>
      <c r="H1051" s="11"/>
      <c r="I1051" s="11"/>
      <c r="J1051" s="11"/>
      <c r="K1051" s="11"/>
    </row>
    <row r="1052" spans="1:11">
      <c r="C1052" s="86"/>
      <c r="D1052" s="11"/>
      <c r="E1052" s="11"/>
      <c r="F1052" s="11"/>
      <c r="H1052" s="11"/>
      <c r="I1052" s="11"/>
      <c r="J1052" s="11"/>
      <c r="K1052" s="11"/>
    </row>
    <row r="1053" spans="1:11">
      <c r="C1053" s="86"/>
      <c r="D1053" s="11"/>
      <c r="E1053" s="11"/>
      <c r="F1053" s="11"/>
      <c r="G1053" s="11"/>
      <c r="H1053" s="11"/>
      <c r="I1053" s="11"/>
      <c r="J1053" s="11"/>
      <c r="K1053" s="11"/>
    </row>
    <row r="1054" spans="1:11">
      <c r="C1054" s="86"/>
      <c r="D1054" s="11"/>
      <c r="E1054" s="11"/>
      <c r="F1054" s="11"/>
      <c r="G1054" s="11"/>
      <c r="H1054" s="11"/>
      <c r="I1054" s="11"/>
      <c r="J1054" s="11"/>
      <c r="K1054" s="11"/>
    </row>
    <row r="1055" spans="1:11">
      <c r="D1055" s="11"/>
      <c r="F1055" s="11"/>
      <c r="G1055" s="11"/>
      <c r="I1055" s="11"/>
      <c r="J1055" s="11"/>
      <c r="K1055" s="11"/>
    </row>
    <row r="1056" spans="1:11">
      <c r="D1056" s="11"/>
      <c r="E1056" s="11"/>
      <c r="F1056" s="11"/>
      <c r="G1056" s="11"/>
      <c r="H1056" s="11"/>
      <c r="I1056" s="11"/>
      <c r="J1056" s="11"/>
      <c r="K1056" s="11"/>
    </row>
    <row r="1057" spans="3:11">
      <c r="D1057" s="90"/>
      <c r="E1057" s="90"/>
      <c r="F1057" s="90"/>
      <c r="G1057" s="90"/>
      <c r="H1057" s="90"/>
      <c r="I1057" s="90"/>
      <c r="J1057" s="90"/>
      <c r="K1057" s="90"/>
    </row>
    <row r="1058" spans="3:11">
      <c r="C1058" s="86"/>
      <c r="D1058" s="11"/>
      <c r="E1058" s="11"/>
      <c r="F1058" s="11"/>
      <c r="G1058" s="11"/>
      <c r="H1058" s="11"/>
      <c r="I1058" s="11"/>
      <c r="J1058" s="11"/>
      <c r="K1058" s="11"/>
    </row>
    <row r="1059" spans="3:11">
      <c r="C1059" s="86"/>
      <c r="D1059" s="11"/>
      <c r="E1059" s="11"/>
      <c r="F1059" s="11"/>
      <c r="G1059" s="11"/>
      <c r="H1059" s="11"/>
      <c r="I1059" s="11"/>
      <c r="J1059" s="11"/>
      <c r="K1059" s="11"/>
    </row>
    <row r="1060" spans="3:11">
      <c r="C1060" s="86"/>
      <c r="D1060" s="11"/>
      <c r="E1060" s="11"/>
      <c r="F1060" s="11"/>
      <c r="G1060" s="11"/>
      <c r="H1060" s="11"/>
      <c r="I1060" s="11"/>
      <c r="J1060" s="11"/>
      <c r="K1060" s="11"/>
    </row>
    <row r="1061" spans="3:11">
      <c r="C1061" s="86"/>
      <c r="D1061" s="11"/>
      <c r="E1061" s="11"/>
      <c r="F1061" s="11"/>
      <c r="G1061" s="11"/>
      <c r="H1061" s="11"/>
      <c r="I1061" s="11"/>
      <c r="J1061" s="11"/>
      <c r="K1061" s="11"/>
    </row>
    <row r="1062" spans="3:11">
      <c r="C1062" s="86"/>
      <c r="D1062" s="11"/>
      <c r="E1062" s="11"/>
      <c r="F1062" s="11"/>
      <c r="G1062" s="11"/>
      <c r="J1062" s="11"/>
      <c r="K1062" s="11"/>
    </row>
    <row r="1063" spans="3:11">
      <c r="C1063" s="86"/>
      <c r="E1063" s="11"/>
      <c r="K1063" s="11"/>
    </row>
    <row r="1064" spans="3:11">
      <c r="C1064" s="86"/>
      <c r="G1064" s="11"/>
    </row>
    <row r="1065" spans="3:11">
      <c r="C1065" s="86"/>
      <c r="G1065" s="11"/>
    </row>
  </sheetData>
  <phoneticPr fontId="13" type="noConversion"/>
  <pageMargins left="0.75" right="0.75" top="1" bottom="1" header="0.5" footer="0.5"/>
  <pageSetup orientation="portrait" horizontalDpi="4294967293" r:id="rId1"/>
  <headerFooter alignWithMargins="0"/>
  <ignoredErrors>
    <ignoredError sqref="F207 D289 D400 D600:E600 E706 D5 E34:F34 I34 D61 J61 D262 I318:J318 G318 D318 E346 D676 D235 D456 E512 G541 D571 E731" formulaRange="1"/>
    <ignoredError sqref="K23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C64"/>
  <sheetViews>
    <sheetView zoomScaleNormal="100" workbookViewId="0">
      <selection activeCell="L67" sqref="L67"/>
    </sheetView>
  </sheetViews>
  <sheetFormatPr defaultRowHeight="12.75"/>
  <cols>
    <col min="1" max="1" width="5.140625" customWidth="1"/>
    <col min="2" max="2" width="11.85546875" customWidth="1"/>
    <col min="3" max="3" width="3.5703125" customWidth="1"/>
    <col min="4" max="4" width="6.7109375" customWidth="1"/>
    <col min="5" max="5" width="6" customWidth="1"/>
    <col min="6" max="6" width="7.28515625" customWidth="1"/>
    <col min="7" max="7" width="5.5703125" customWidth="1"/>
    <col min="8" max="8" width="6.28515625" customWidth="1"/>
    <col min="9" max="9" width="6.140625" customWidth="1"/>
    <col min="10" max="10" width="4.85546875" customWidth="1"/>
    <col min="11" max="11" width="6" customWidth="1"/>
    <col min="12" max="12" width="5.7109375" customWidth="1"/>
    <col min="13" max="13" width="6.42578125" customWidth="1"/>
    <col min="14" max="14" width="3.42578125" customWidth="1"/>
    <col min="15" max="15" width="3.28515625" customWidth="1"/>
    <col min="16" max="16" width="3.7109375" customWidth="1"/>
    <col min="17" max="17" width="4.42578125" customWidth="1"/>
    <col min="18" max="18" width="6.28515625" customWidth="1"/>
    <col min="19" max="19" width="9.5703125" bestFit="1" customWidth="1"/>
    <col min="20" max="20" width="5.140625" customWidth="1"/>
    <col min="21" max="21" width="10.28515625" customWidth="1"/>
    <col min="22" max="22" width="6" customWidth="1"/>
    <col min="27" max="27" width="6.140625" customWidth="1"/>
    <col min="28" max="28" width="2.42578125" customWidth="1"/>
  </cols>
  <sheetData>
    <row r="2" spans="1:29" ht="20.25">
      <c r="B2" s="96" t="s">
        <v>84</v>
      </c>
    </row>
    <row r="3" spans="1:29">
      <c r="Q3" t="s">
        <v>96</v>
      </c>
    </row>
    <row r="4" spans="1:29">
      <c r="B4" t="s">
        <v>88</v>
      </c>
      <c r="D4" s="90" t="s">
        <v>91</v>
      </c>
      <c r="E4" s="90" t="s">
        <v>89</v>
      </c>
      <c r="F4" s="90" t="s">
        <v>3</v>
      </c>
      <c r="G4" s="90" t="s">
        <v>89</v>
      </c>
      <c r="H4" s="90" t="s">
        <v>87</v>
      </c>
      <c r="I4" s="90" t="s">
        <v>89</v>
      </c>
      <c r="J4" s="90" t="s">
        <v>6</v>
      </c>
      <c r="K4" s="90" t="s">
        <v>89</v>
      </c>
      <c r="L4" s="90" t="s">
        <v>92</v>
      </c>
      <c r="M4" s="90" t="s">
        <v>89</v>
      </c>
      <c r="N4" s="90"/>
      <c r="O4" s="90" t="s">
        <v>128</v>
      </c>
      <c r="P4" s="90"/>
      <c r="Q4" s="90" t="s">
        <v>47</v>
      </c>
      <c r="R4" s="90" t="s">
        <v>94</v>
      </c>
      <c r="S4" s="90" t="s">
        <v>85</v>
      </c>
      <c r="T4" s="90" t="s">
        <v>89</v>
      </c>
      <c r="U4" s="90" t="s">
        <v>86</v>
      </c>
      <c r="V4" s="90" t="s">
        <v>89</v>
      </c>
      <c r="W4" s="90" t="s">
        <v>92</v>
      </c>
      <c r="X4" s="90" t="s">
        <v>93</v>
      </c>
      <c r="Z4" s="90" t="s">
        <v>109</v>
      </c>
    </row>
    <row r="6" spans="1:29">
      <c r="A6">
        <v>1</v>
      </c>
      <c r="B6" s="13">
        <v>39756</v>
      </c>
      <c r="C6" s="117">
        <f t="shared" ref="C6:C45" si="0">F6+H6+J6+L6</f>
        <v>4</v>
      </c>
      <c r="D6">
        <v>4</v>
      </c>
      <c r="E6">
        <v>1.6</v>
      </c>
      <c r="F6">
        <v>1</v>
      </c>
      <c r="G6">
        <v>0.7</v>
      </c>
      <c r="H6">
        <v>3</v>
      </c>
      <c r="I6">
        <v>0.9</v>
      </c>
      <c r="O6">
        <v>1</v>
      </c>
      <c r="P6">
        <f>S6+U6</f>
        <v>2</v>
      </c>
      <c r="Q6">
        <v>2</v>
      </c>
      <c r="R6" s="11">
        <v>5.5</v>
      </c>
      <c r="S6">
        <v>1</v>
      </c>
      <c r="T6">
        <v>0.3</v>
      </c>
      <c r="U6">
        <v>1</v>
      </c>
      <c r="V6" s="11">
        <v>5.2</v>
      </c>
      <c r="Z6" s="15">
        <f>'Weekly Records '!M19</f>
        <v>116</v>
      </c>
      <c r="AC6" s="36"/>
    </row>
    <row r="7" spans="1:29">
      <c r="A7">
        <v>2</v>
      </c>
      <c r="B7" s="13">
        <v>39763</v>
      </c>
      <c r="C7" s="117">
        <f t="shared" si="0"/>
        <v>6</v>
      </c>
      <c r="D7">
        <v>6</v>
      </c>
      <c r="E7">
        <v>7.8</v>
      </c>
      <c r="F7">
        <v>6</v>
      </c>
      <c r="G7">
        <v>7.8</v>
      </c>
      <c r="O7">
        <v>2</v>
      </c>
      <c r="P7">
        <f t="shared" ref="P7:P31" si="1">S7+U7</f>
        <v>2</v>
      </c>
      <c r="Q7">
        <v>2</v>
      </c>
      <c r="R7" s="11">
        <v>1</v>
      </c>
      <c r="S7">
        <v>1</v>
      </c>
      <c r="T7">
        <v>0</v>
      </c>
      <c r="U7">
        <v>1</v>
      </c>
      <c r="V7" s="11">
        <v>1</v>
      </c>
      <c r="Z7" s="15">
        <f>'Weekly Records '!M47</f>
        <v>92</v>
      </c>
    </row>
    <row r="8" spans="1:29">
      <c r="A8">
        <v>3</v>
      </c>
      <c r="B8" s="13">
        <v>39770</v>
      </c>
      <c r="C8" s="117">
        <f>F8+H8+J8+L8</f>
        <v>3</v>
      </c>
      <c r="D8" s="15">
        <f>'Weekly Records '!K74</f>
        <v>3</v>
      </c>
      <c r="E8">
        <v>13.4</v>
      </c>
      <c r="F8">
        <v>2</v>
      </c>
      <c r="G8">
        <v>0.8</v>
      </c>
      <c r="L8">
        <v>1</v>
      </c>
      <c r="M8">
        <v>12.6</v>
      </c>
      <c r="O8">
        <v>3</v>
      </c>
      <c r="P8">
        <f>S8+U8+W8</f>
        <v>2</v>
      </c>
      <c r="Q8" s="15">
        <f>'Weekly Records '!K89</f>
        <v>2</v>
      </c>
      <c r="R8" s="11">
        <v>12.8</v>
      </c>
      <c r="S8">
        <v>1</v>
      </c>
      <c r="T8">
        <v>0.2</v>
      </c>
      <c r="V8" s="11"/>
      <c r="W8">
        <v>1</v>
      </c>
      <c r="X8">
        <v>12.6</v>
      </c>
      <c r="Z8" s="15">
        <f>'Weekly Records '!M75</f>
        <v>197.2</v>
      </c>
    </row>
    <row r="9" spans="1:29">
      <c r="A9">
        <v>4</v>
      </c>
      <c r="B9" s="13">
        <v>39777</v>
      </c>
      <c r="C9" s="117">
        <f t="shared" si="0"/>
        <v>1</v>
      </c>
      <c r="D9">
        <v>1</v>
      </c>
      <c r="E9">
        <v>0.9</v>
      </c>
      <c r="L9">
        <v>1</v>
      </c>
      <c r="M9">
        <v>0.9</v>
      </c>
      <c r="O9">
        <v>4</v>
      </c>
      <c r="P9">
        <f t="shared" si="1"/>
        <v>3</v>
      </c>
      <c r="Q9">
        <v>3</v>
      </c>
      <c r="R9" s="11">
        <v>12.9</v>
      </c>
      <c r="S9">
        <v>1</v>
      </c>
      <c r="T9">
        <v>5.5</v>
      </c>
      <c r="U9">
        <v>2</v>
      </c>
      <c r="V9" s="11">
        <v>7.4</v>
      </c>
      <c r="Z9" s="15">
        <f>'Weekly Records '!M104</f>
        <v>113</v>
      </c>
    </row>
    <row r="10" spans="1:29">
      <c r="A10">
        <v>5</v>
      </c>
      <c r="B10" s="13">
        <v>39784</v>
      </c>
      <c r="C10" s="117">
        <f t="shared" si="0"/>
        <v>1</v>
      </c>
      <c r="D10">
        <v>1</v>
      </c>
      <c r="E10">
        <v>0.1</v>
      </c>
      <c r="F10">
        <v>1</v>
      </c>
      <c r="G10">
        <v>0.1</v>
      </c>
      <c r="O10">
        <v>5</v>
      </c>
      <c r="P10">
        <f t="shared" si="1"/>
        <v>1</v>
      </c>
      <c r="Q10">
        <v>1</v>
      </c>
      <c r="R10" s="11">
        <v>0.3</v>
      </c>
      <c r="S10">
        <v>1</v>
      </c>
      <c r="T10">
        <v>0.3</v>
      </c>
      <c r="V10" s="11"/>
      <c r="Z10" s="15">
        <f>'Weekly Records '!M133</f>
        <v>59</v>
      </c>
    </row>
    <row r="11" spans="1:29">
      <c r="A11">
        <v>6</v>
      </c>
      <c r="B11" s="13">
        <v>39791</v>
      </c>
      <c r="C11" s="117">
        <f t="shared" si="0"/>
        <v>0</v>
      </c>
      <c r="D11">
        <v>0</v>
      </c>
      <c r="E11">
        <v>0</v>
      </c>
      <c r="O11">
        <v>6</v>
      </c>
      <c r="P11">
        <f t="shared" si="1"/>
        <v>1</v>
      </c>
      <c r="Q11">
        <v>1</v>
      </c>
      <c r="R11" s="11">
        <v>0.3</v>
      </c>
      <c r="S11">
        <v>1</v>
      </c>
      <c r="T11">
        <v>0.3</v>
      </c>
      <c r="V11" s="11"/>
      <c r="Z11" s="15">
        <f>'Weekly Records '!M160</f>
        <v>24</v>
      </c>
    </row>
    <row r="12" spans="1:29">
      <c r="A12">
        <v>7</v>
      </c>
      <c r="B12" s="13">
        <v>39798</v>
      </c>
      <c r="C12" s="117">
        <f t="shared" si="0"/>
        <v>0</v>
      </c>
      <c r="D12">
        <v>0</v>
      </c>
      <c r="E12">
        <v>0</v>
      </c>
      <c r="O12">
        <v>7</v>
      </c>
      <c r="P12">
        <f t="shared" si="1"/>
        <v>1</v>
      </c>
      <c r="Q12">
        <v>1</v>
      </c>
      <c r="R12" s="11">
        <v>0.9</v>
      </c>
      <c r="U12">
        <v>1</v>
      </c>
      <c r="V12" s="11">
        <v>0.9</v>
      </c>
      <c r="Z12" s="15">
        <f>'Weekly Records '!M187</f>
        <v>11</v>
      </c>
    </row>
    <row r="13" spans="1:29">
      <c r="A13">
        <v>8</v>
      </c>
      <c r="B13" s="13">
        <v>39805</v>
      </c>
      <c r="C13" s="117">
        <f>F13+H13+J13+L13</f>
        <v>0</v>
      </c>
      <c r="O13">
        <v>8</v>
      </c>
      <c r="P13">
        <f t="shared" si="1"/>
        <v>0</v>
      </c>
      <c r="V13" s="11"/>
      <c r="Z13" s="15"/>
    </row>
    <row r="14" spans="1:29">
      <c r="A14">
        <v>9</v>
      </c>
      <c r="B14" s="13">
        <v>39812</v>
      </c>
      <c r="C14" s="117">
        <f t="shared" si="0"/>
        <v>0</v>
      </c>
      <c r="O14">
        <v>9</v>
      </c>
      <c r="P14">
        <f t="shared" si="1"/>
        <v>0</v>
      </c>
      <c r="V14" s="11"/>
      <c r="Z14" s="15"/>
    </row>
    <row r="15" spans="1:29">
      <c r="A15">
        <v>10</v>
      </c>
      <c r="B15" s="13">
        <v>39819</v>
      </c>
      <c r="C15" s="117">
        <f>F15+H15+J15+L15</f>
        <v>1</v>
      </c>
      <c r="D15">
        <v>1</v>
      </c>
      <c r="E15">
        <v>6.5</v>
      </c>
      <c r="J15">
        <v>1</v>
      </c>
      <c r="K15">
        <v>6.5</v>
      </c>
      <c r="O15">
        <v>10</v>
      </c>
      <c r="P15">
        <f t="shared" si="1"/>
        <v>0</v>
      </c>
      <c r="Q15">
        <v>0</v>
      </c>
      <c r="R15" s="11">
        <v>0</v>
      </c>
      <c r="V15" s="11"/>
      <c r="Z15" s="15">
        <f>'Weekly Records '!M220</f>
        <v>4</v>
      </c>
    </row>
    <row r="16" spans="1:29">
      <c r="A16">
        <v>11</v>
      </c>
      <c r="B16" s="13">
        <v>39826</v>
      </c>
      <c r="C16" s="117">
        <f t="shared" si="0"/>
        <v>0</v>
      </c>
      <c r="D16">
        <v>0</v>
      </c>
      <c r="E16">
        <v>0</v>
      </c>
      <c r="O16">
        <v>11</v>
      </c>
      <c r="P16">
        <f t="shared" si="1"/>
        <v>2</v>
      </c>
      <c r="Q16">
        <v>2</v>
      </c>
      <c r="R16" s="11">
        <v>0.6</v>
      </c>
      <c r="S16">
        <v>2</v>
      </c>
      <c r="T16">
        <v>0.6</v>
      </c>
      <c r="V16" s="11"/>
      <c r="Z16" s="15">
        <f>'Weekly Records '!M246</f>
        <v>7</v>
      </c>
    </row>
    <row r="17" spans="1:29">
      <c r="A17">
        <v>12</v>
      </c>
      <c r="B17" s="13">
        <v>39833</v>
      </c>
      <c r="C17" s="117">
        <f t="shared" si="0"/>
        <v>0</v>
      </c>
      <c r="D17">
        <v>0</v>
      </c>
      <c r="E17">
        <v>0</v>
      </c>
      <c r="O17">
        <v>12</v>
      </c>
      <c r="P17">
        <f t="shared" si="1"/>
        <v>1</v>
      </c>
      <c r="Q17">
        <v>1</v>
      </c>
      <c r="R17" s="11">
        <v>0.9</v>
      </c>
      <c r="U17">
        <v>1</v>
      </c>
      <c r="V17" s="11">
        <v>0.9</v>
      </c>
      <c r="Z17" s="15">
        <f>'Weekly Records '!M272</f>
        <v>12</v>
      </c>
      <c r="AC17" s="36"/>
    </row>
    <row r="18" spans="1:29">
      <c r="A18">
        <v>13</v>
      </c>
      <c r="B18" s="13">
        <v>39840</v>
      </c>
      <c r="C18" s="117">
        <f t="shared" si="0"/>
        <v>0</v>
      </c>
      <c r="M18" s="11"/>
      <c r="N18" s="11"/>
      <c r="O18">
        <v>13</v>
      </c>
      <c r="P18">
        <f t="shared" si="1"/>
        <v>0</v>
      </c>
      <c r="R18" s="11"/>
      <c r="S18" s="11"/>
      <c r="T18" s="11"/>
      <c r="V18" s="11"/>
      <c r="Z18" s="15"/>
    </row>
    <row r="19" spans="1:29">
      <c r="A19">
        <v>14</v>
      </c>
      <c r="B19" s="13">
        <v>39847</v>
      </c>
      <c r="C19" s="117">
        <f t="shared" si="0"/>
        <v>0</v>
      </c>
      <c r="E19" s="11"/>
      <c r="G19" s="11"/>
      <c r="I19" s="11"/>
      <c r="O19">
        <v>14</v>
      </c>
      <c r="P19">
        <f t="shared" si="1"/>
        <v>0</v>
      </c>
      <c r="R19" s="11"/>
      <c r="V19" s="11"/>
      <c r="Z19" s="15"/>
      <c r="AC19" s="36"/>
    </row>
    <row r="20" spans="1:29">
      <c r="A20">
        <v>15</v>
      </c>
      <c r="B20" s="13">
        <v>39854</v>
      </c>
      <c r="C20" s="117">
        <f t="shared" si="0"/>
        <v>0</v>
      </c>
      <c r="O20">
        <v>15</v>
      </c>
      <c r="P20">
        <f t="shared" si="1"/>
        <v>0</v>
      </c>
      <c r="R20" s="11"/>
      <c r="V20" s="11"/>
      <c r="Z20" s="15"/>
    </row>
    <row r="21" spans="1:29">
      <c r="A21">
        <v>16</v>
      </c>
      <c r="B21" s="13">
        <v>39861</v>
      </c>
      <c r="C21" s="117">
        <f t="shared" si="0"/>
        <v>0</v>
      </c>
      <c r="O21">
        <v>16</v>
      </c>
      <c r="P21">
        <f t="shared" si="1"/>
        <v>0</v>
      </c>
      <c r="R21" s="11"/>
      <c r="V21" s="11"/>
      <c r="Z21" s="15"/>
    </row>
    <row r="22" spans="1:29">
      <c r="A22">
        <v>17</v>
      </c>
      <c r="B22" s="13">
        <v>39868</v>
      </c>
      <c r="C22" s="117">
        <f t="shared" si="0"/>
        <v>0</v>
      </c>
      <c r="O22">
        <v>17</v>
      </c>
      <c r="P22">
        <f t="shared" si="1"/>
        <v>0</v>
      </c>
      <c r="R22" s="11"/>
      <c r="V22" s="11"/>
      <c r="Z22" s="15"/>
    </row>
    <row r="23" spans="1:29">
      <c r="A23">
        <v>18</v>
      </c>
      <c r="B23" s="13">
        <v>39875</v>
      </c>
      <c r="C23" s="117">
        <f>F23+H23+J23+L23</f>
        <v>0</v>
      </c>
      <c r="E23" s="11"/>
      <c r="O23">
        <v>18</v>
      </c>
      <c r="P23">
        <f t="shared" si="1"/>
        <v>0</v>
      </c>
      <c r="R23" s="11"/>
      <c r="V23" s="11"/>
      <c r="Z23" s="15"/>
    </row>
    <row r="24" spans="1:29">
      <c r="A24">
        <v>19</v>
      </c>
      <c r="B24" s="13">
        <v>39882</v>
      </c>
      <c r="C24" s="117">
        <f t="shared" si="0"/>
        <v>0</v>
      </c>
      <c r="O24">
        <v>19</v>
      </c>
      <c r="P24">
        <f t="shared" si="1"/>
        <v>0</v>
      </c>
      <c r="R24" s="11"/>
      <c r="V24" s="11"/>
      <c r="Z24" s="15"/>
    </row>
    <row r="25" spans="1:29">
      <c r="A25">
        <v>20</v>
      </c>
      <c r="B25" s="13">
        <v>39889</v>
      </c>
      <c r="C25" s="117">
        <f t="shared" si="0"/>
        <v>0</v>
      </c>
      <c r="E25" s="11"/>
      <c r="M25" s="11"/>
      <c r="N25" s="11"/>
      <c r="O25">
        <v>20</v>
      </c>
      <c r="P25" s="15">
        <f>S25+U25</f>
        <v>0</v>
      </c>
      <c r="R25" s="11"/>
      <c r="S25" s="15"/>
      <c r="T25" s="11"/>
      <c r="V25" s="11"/>
      <c r="Z25" s="15"/>
    </row>
    <row r="26" spans="1:29">
      <c r="A26">
        <v>21</v>
      </c>
      <c r="B26" s="13">
        <v>39896</v>
      </c>
      <c r="C26" s="117">
        <f t="shared" si="0"/>
        <v>0</v>
      </c>
      <c r="O26">
        <v>21</v>
      </c>
      <c r="P26">
        <f t="shared" si="1"/>
        <v>0</v>
      </c>
      <c r="R26" s="11"/>
      <c r="V26" s="11"/>
      <c r="Z26" s="15"/>
    </row>
    <row r="27" spans="1:29">
      <c r="A27">
        <v>22</v>
      </c>
      <c r="B27" s="13">
        <v>39903</v>
      </c>
      <c r="C27" s="117">
        <f t="shared" si="0"/>
        <v>0</v>
      </c>
      <c r="E27" s="11"/>
      <c r="O27">
        <v>22</v>
      </c>
      <c r="P27">
        <f t="shared" si="1"/>
        <v>0</v>
      </c>
      <c r="R27" s="11"/>
      <c r="V27" s="11"/>
      <c r="Z27" s="15"/>
    </row>
    <row r="28" spans="1:29">
      <c r="A28">
        <v>23</v>
      </c>
      <c r="B28" s="13">
        <v>39910</v>
      </c>
      <c r="C28" s="117">
        <f t="shared" si="0"/>
        <v>0</v>
      </c>
      <c r="O28">
        <v>23</v>
      </c>
      <c r="P28">
        <f t="shared" si="1"/>
        <v>0</v>
      </c>
      <c r="R28" s="11"/>
      <c r="V28" s="11"/>
      <c r="Z28" s="15"/>
    </row>
    <row r="29" spans="1:29">
      <c r="A29">
        <v>24</v>
      </c>
      <c r="B29" s="13">
        <v>39917</v>
      </c>
      <c r="C29" s="117">
        <f t="shared" si="0"/>
        <v>0</v>
      </c>
      <c r="E29" s="11"/>
      <c r="O29">
        <v>24</v>
      </c>
      <c r="P29">
        <f t="shared" si="1"/>
        <v>0</v>
      </c>
      <c r="R29" s="11"/>
      <c r="V29" s="11"/>
      <c r="Z29" s="15"/>
    </row>
    <row r="30" spans="1:29">
      <c r="A30">
        <v>25</v>
      </c>
      <c r="B30" s="13">
        <v>39924</v>
      </c>
      <c r="C30" s="117">
        <f t="shared" si="0"/>
        <v>0</v>
      </c>
      <c r="O30">
        <v>25</v>
      </c>
      <c r="P30">
        <f t="shared" si="1"/>
        <v>0</v>
      </c>
      <c r="R30" s="11"/>
      <c r="V30" s="11"/>
      <c r="Z30" s="15"/>
    </row>
    <row r="31" spans="1:29">
      <c r="A31">
        <v>26</v>
      </c>
      <c r="B31" s="13">
        <v>39931</v>
      </c>
      <c r="C31" s="117">
        <f t="shared" si="0"/>
        <v>0</v>
      </c>
      <c r="E31" s="11"/>
      <c r="O31">
        <v>26</v>
      </c>
      <c r="P31">
        <f t="shared" si="1"/>
        <v>0</v>
      </c>
      <c r="R31" s="11"/>
      <c r="V31" s="11"/>
      <c r="Z31" s="15"/>
    </row>
    <row r="32" spans="1:29">
      <c r="A32">
        <v>27</v>
      </c>
      <c r="B32" s="13">
        <v>39938</v>
      </c>
      <c r="C32" s="117">
        <f t="shared" si="0"/>
        <v>0</v>
      </c>
      <c r="O32">
        <v>27</v>
      </c>
      <c r="P32">
        <f>S32+U32+W32</f>
        <v>0</v>
      </c>
      <c r="R32" s="11"/>
      <c r="V32" s="11"/>
      <c r="Z32" s="15"/>
    </row>
    <row r="33" spans="1:26">
      <c r="A33">
        <v>28</v>
      </c>
      <c r="B33" s="13">
        <v>39945</v>
      </c>
      <c r="C33" s="117">
        <f t="shared" si="0"/>
        <v>0</v>
      </c>
      <c r="E33" s="11"/>
      <c r="O33">
        <v>28</v>
      </c>
      <c r="P33">
        <f t="shared" ref="P33:P40" si="2">S33+U33+W33</f>
        <v>0</v>
      </c>
      <c r="R33" s="11"/>
      <c r="Z33" s="15"/>
    </row>
    <row r="34" spans="1:26">
      <c r="A34">
        <v>29</v>
      </c>
      <c r="B34" s="13">
        <v>39952</v>
      </c>
      <c r="C34" s="117">
        <f t="shared" si="0"/>
        <v>0</v>
      </c>
      <c r="O34">
        <v>29</v>
      </c>
      <c r="P34">
        <f t="shared" si="2"/>
        <v>0</v>
      </c>
      <c r="Q34" s="15"/>
      <c r="R34" s="11"/>
      <c r="V34" s="11"/>
      <c r="Z34" s="15"/>
    </row>
    <row r="35" spans="1:26">
      <c r="A35">
        <v>30</v>
      </c>
      <c r="B35" s="13">
        <v>39959</v>
      </c>
      <c r="C35" s="117">
        <f t="shared" si="0"/>
        <v>0</v>
      </c>
      <c r="E35" s="11"/>
      <c r="O35">
        <v>30</v>
      </c>
      <c r="P35">
        <f t="shared" si="2"/>
        <v>0</v>
      </c>
      <c r="Q35" s="15"/>
      <c r="R35" s="11"/>
      <c r="Z35" s="15"/>
    </row>
    <row r="36" spans="1:26">
      <c r="A36">
        <v>31</v>
      </c>
      <c r="B36" s="13">
        <v>39966</v>
      </c>
      <c r="C36" s="117">
        <f t="shared" si="0"/>
        <v>0</v>
      </c>
      <c r="O36">
        <v>31</v>
      </c>
      <c r="P36">
        <f t="shared" si="2"/>
        <v>0</v>
      </c>
      <c r="R36" s="11"/>
      <c r="Z36" s="15"/>
    </row>
    <row r="37" spans="1:26">
      <c r="A37">
        <v>32</v>
      </c>
      <c r="B37" s="13">
        <v>39973</v>
      </c>
      <c r="C37" s="117">
        <f t="shared" si="0"/>
        <v>0</v>
      </c>
      <c r="E37" s="11"/>
      <c r="O37">
        <v>32</v>
      </c>
      <c r="P37">
        <f t="shared" si="2"/>
        <v>0</v>
      </c>
      <c r="R37" s="11"/>
      <c r="V37" s="11"/>
      <c r="Z37" s="15"/>
    </row>
    <row r="38" spans="1:26">
      <c r="A38">
        <v>33</v>
      </c>
      <c r="B38" s="13">
        <v>39980</v>
      </c>
      <c r="C38" s="117">
        <f t="shared" si="0"/>
        <v>0</v>
      </c>
      <c r="O38">
        <v>33</v>
      </c>
      <c r="P38">
        <f t="shared" si="2"/>
        <v>0</v>
      </c>
      <c r="R38" s="11"/>
      <c r="Z38" s="15"/>
    </row>
    <row r="39" spans="1:26">
      <c r="A39">
        <v>34</v>
      </c>
      <c r="B39" s="13">
        <v>39987</v>
      </c>
      <c r="C39" s="117">
        <f t="shared" si="0"/>
        <v>0</v>
      </c>
      <c r="E39" s="11"/>
      <c r="O39">
        <v>34</v>
      </c>
      <c r="P39">
        <f t="shared" si="2"/>
        <v>0</v>
      </c>
      <c r="R39" s="11"/>
      <c r="Z39" s="15"/>
    </row>
    <row r="40" spans="1:26">
      <c r="A40">
        <v>35</v>
      </c>
      <c r="B40" s="13">
        <v>39994</v>
      </c>
      <c r="C40" s="117">
        <f t="shared" si="0"/>
        <v>0</v>
      </c>
      <c r="O40">
        <v>35</v>
      </c>
      <c r="P40">
        <f t="shared" si="2"/>
        <v>0</v>
      </c>
      <c r="R40" s="11"/>
      <c r="Z40" s="15"/>
    </row>
    <row r="41" spans="1:26">
      <c r="A41">
        <v>36</v>
      </c>
      <c r="B41" s="13">
        <v>40001</v>
      </c>
      <c r="C41" s="117">
        <f t="shared" si="0"/>
        <v>0</v>
      </c>
      <c r="E41" s="11"/>
      <c r="O41">
        <v>36</v>
      </c>
      <c r="P41">
        <f>S41+U41+W41</f>
        <v>0</v>
      </c>
      <c r="R41" s="11"/>
      <c r="Z41" s="15"/>
    </row>
    <row r="42" spans="1:26">
      <c r="A42">
        <v>37</v>
      </c>
      <c r="B42" s="13">
        <v>40008</v>
      </c>
      <c r="C42" s="117">
        <f>F42+H42+J42+L42</f>
        <v>0</v>
      </c>
      <c r="O42">
        <v>37</v>
      </c>
      <c r="P42">
        <f>S42+U42+W42</f>
        <v>0</v>
      </c>
      <c r="Z42" s="15"/>
    </row>
    <row r="43" spans="1:26">
      <c r="A43">
        <v>38</v>
      </c>
      <c r="B43" s="13">
        <v>40015</v>
      </c>
      <c r="C43" s="117">
        <f t="shared" si="0"/>
        <v>0</v>
      </c>
      <c r="E43" s="11"/>
      <c r="O43">
        <v>38</v>
      </c>
      <c r="P43">
        <f>S43+U43+W43</f>
        <v>0</v>
      </c>
      <c r="Z43" s="15"/>
    </row>
    <row r="44" spans="1:26">
      <c r="A44">
        <v>39</v>
      </c>
      <c r="B44" s="13">
        <v>40022</v>
      </c>
      <c r="C44" s="117">
        <f t="shared" si="0"/>
        <v>0</v>
      </c>
      <c r="O44">
        <v>39</v>
      </c>
      <c r="P44">
        <v>0</v>
      </c>
    </row>
    <row r="45" spans="1:26">
      <c r="A45">
        <v>40</v>
      </c>
      <c r="B45" s="13">
        <v>40029</v>
      </c>
      <c r="C45" s="117">
        <f t="shared" si="0"/>
        <v>0</v>
      </c>
      <c r="O45">
        <v>40</v>
      </c>
    </row>
    <row r="46" spans="1:26">
      <c r="B46" s="13"/>
      <c r="C46" s="13"/>
      <c r="Z46" s="15">
        <f>SUM(Z6:Z43)</f>
        <v>635.20000000000005</v>
      </c>
    </row>
    <row r="47" spans="1:26">
      <c r="B47" t="s">
        <v>88</v>
      </c>
      <c r="D47" s="90" t="s">
        <v>91</v>
      </c>
      <c r="E47" s="90" t="s">
        <v>89</v>
      </c>
      <c r="F47" s="90" t="s">
        <v>3</v>
      </c>
      <c r="G47" s="90" t="s">
        <v>89</v>
      </c>
      <c r="H47" s="90" t="s">
        <v>87</v>
      </c>
      <c r="I47" s="90" t="s">
        <v>89</v>
      </c>
      <c r="J47" s="90" t="s">
        <v>6</v>
      </c>
      <c r="K47" s="90" t="s">
        <v>89</v>
      </c>
      <c r="L47" s="90" t="s">
        <v>92</v>
      </c>
      <c r="M47" s="90" t="s">
        <v>89</v>
      </c>
      <c r="N47" s="90"/>
      <c r="Q47" s="86" t="s">
        <v>47</v>
      </c>
      <c r="R47" s="90" t="s">
        <v>94</v>
      </c>
      <c r="S47" s="90" t="s">
        <v>120</v>
      </c>
      <c r="T47" s="90" t="s">
        <v>89</v>
      </c>
      <c r="U47" s="90" t="s">
        <v>121</v>
      </c>
      <c r="V47" s="90" t="s">
        <v>89</v>
      </c>
      <c r="W47" s="90" t="s">
        <v>92</v>
      </c>
      <c r="X47" s="90" t="s">
        <v>93</v>
      </c>
      <c r="Z47" s="90" t="s">
        <v>104</v>
      </c>
    </row>
    <row r="48" spans="1:26">
      <c r="B48" s="13" t="s">
        <v>9</v>
      </c>
      <c r="C48" s="13"/>
      <c r="D48">
        <f>SUM(D6:D45)</f>
        <v>16</v>
      </c>
      <c r="E48">
        <f t="shared" ref="E48:M48" si="3">SUM(E6:E45)</f>
        <v>30.3</v>
      </c>
      <c r="F48">
        <f t="shared" si="3"/>
        <v>10</v>
      </c>
      <c r="G48">
        <f t="shared" si="3"/>
        <v>9.4</v>
      </c>
      <c r="H48">
        <f>SUM(H6:H45)</f>
        <v>3</v>
      </c>
      <c r="I48">
        <f t="shared" si="3"/>
        <v>0.9</v>
      </c>
      <c r="J48">
        <f t="shared" si="3"/>
        <v>1</v>
      </c>
      <c r="K48">
        <f t="shared" si="3"/>
        <v>6.5</v>
      </c>
      <c r="L48">
        <f t="shared" si="3"/>
        <v>2</v>
      </c>
      <c r="M48">
        <f t="shared" si="3"/>
        <v>13.5</v>
      </c>
      <c r="Q48">
        <v>2</v>
      </c>
      <c r="R48" s="11">
        <v>0.3</v>
      </c>
      <c r="S48">
        <v>1</v>
      </c>
      <c r="T48">
        <v>0.3</v>
      </c>
      <c r="U48">
        <v>1</v>
      </c>
      <c r="V48" s="11">
        <v>5.5</v>
      </c>
      <c r="W48" s="11">
        <f>SUM(W6:W44)</f>
        <v>1</v>
      </c>
      <c r="X48" s="11">
        <f>SUM(X6:X44)</f>
        <v>12.6</v>
      </c>
    </row>
    <row r="49" spans="1:19">
      <c r="B49" s="13"/>
      <c r="C49" s="13"/>
    </row>
    <row r="50" spans="1:19">
      <c r="B50" s="13"/>
      <c r="C50" s="13"/>
    </row>
    <row r="51" spans="1:19">
      <c r="B51" s="13"/>
      <c r="C51" s="13"/>
      <c r="L51" t="s">
        <v>97</v>
      </c>
      <c r="Q51" t="s">
        <v>125</v>
      </c>
    </row>
    <row r="52" spans="1:19">
      <c r="A52" t="s">
        <v>83</v>
      </c>
      <c r="I52" s="86" t="s">
        <v>90</v>
      </c>
      <c r="K52" s="102">
        <f>'2012-2013 Run Stats'!$I$60</f>
        <v>1312.5</v>
      </c>
      <c r="L52" s="103">
        <f>K52+I48+M48</f>
        <v>1326.9</v>
      </c>
    </row>
    <row r="53" spans="1:19">
      <c r="A53" t="s">
        <v>146</v>
      </c>
      <c r="I53" s="86" t="s">
        <v>177</v>
      </c>
      <c r="K53" s="110">
        <f>K52/(D48-J48)</f>
        <v>87.5</v>
      </c>
      <c r="L53" s="11"/>
      <c r="R53" s="86" t="s">
        <v>126</v>
      </c>
      <c r="S53">
        <f>'2012-2013 Run Stats'!AK60-'2012-2013 Run Stats'!AO60</f>
        <v>1506.71</v>
      </c>
    </row>
    <row r="54" spans="1:19">
      <c r="I54" s="86" t="s">
        <v>181</v>
      </c>
      <c r="K54" s="11"/>
      <c r="L54" s="99">
        <f>L52/(D48-H48-J48-L48)</f>
        <v>132.69</v>
      </c>
      <c r="R54" s="86"/>
    </row>
    <row r="55" spans="1:19">
      <c r="I55" s="86"/>
      <c r="R55" s="86" t="s">
        <v>100</v>
      </c>
      <c r="S55" s="11">
        <f>S53/Q48</f>
        <v>753.35500000000002</v>
      </c>
    </row>
    <row r="56" spans="1:19">
      <c r="B56" s="13"/>
      <c r="C56" s="13"/>
      <c r="I56" s="86" t="s">
        <v>178</v>
      </c>
      <c r="K56" s="118">
        <f>E48/D48</f>
        <v>1.89375</v>
      </c>
      <c r="R56" s="86" t="s">
        <v>103</v>
      </c>
      <c r="S56" s="11">
        <f>(S53+X48)/(Q48-W48)</f>
        <v>1519.31</v>
      </c>
    </row>
    <row r="57" spans="1:19">
      <c r="I57" s="86" t="s">
        <v>176</v>
      </c>
      <c r="J57" s="86"/>
      <c r="K57" s="32">
        <f>(D48-H48-L48)/(E48-I48-M48)</f>
        <v>0.69182389937106914</v>
      </c>
      <c r="R57" s="86"/>
      <c r="S57" s="11"/>
    </row>
    <row r="58" spans="1:19">
      <c r="R58" s="86" t="s">
        <v>101</v>
      </c>
      <c r="S58" s="11">
        <f>(S53+V48+X48)/S48</f>
        <v>1524.81</v>
      </c>
    </row>
    <row r="59" spans="1:19">
      <c r="R59" s="86" t="s">
        <v>102</v>
      </c>
      <c r="S59" s="11">
        <f>(S53+T48+X48)/U48</f>
        <v>1519.61</v>
      </c>
    </row>
    <row r="60" spans="1:19">
      <c r="I60" s="86" t="s">
        <v>118</v>
      </c>
      <c r="L60" s="15">
        <f>'Weekly Records '!M1027</f>
        <v>635.20000000000005</v>
      </c>
    </row>
    <row r="61" spans="1:19">
      <c r="I61" s="86" t="s">
        <v>117</v>
      </c>
      <c r="L61">
        <f>K52/MTBF!L60</f>
        <v>2.0662783375314859</v>
      </c>
      <c r="M61" t="s">
        <v>119</v>
      </c>
      <c r="R61" s="86" t="s">
        <v>175</v>
      </c>
      <c r="S61" s="11">
        <f>R48/Q48</f>
        <v>0.15</v>
      </c>
    </row>
    <row r="63" spans="1:19">
      <c r="F63" t="s">
        <v>99</v>
      </c>
    </row>
    <row r="64" spans="1:19">
      <c r="F64" s="36" t="s">
        <v>98</v>
      </c>
    </row>
  </sheetData>
  <phoneticPr fontId="1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C3"/>
  <sheetViews>
    <sheetView workbookViewId="0">
      <selection activeCell="Q49" sqref="Q49"/>
    </sheetView>
  </sheetViews>
  <sheetFormatPr defaultRowHeight="12.75"/>
  <sheetData>
    <row r="1" spans="3:3" ht="11.25" customHeight="1"/>
    <row r="3" spans="3:3" ht="20.25">
      <c r="C3" s="104" t="s">
        <v>95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IB1639"/>
  <sheetViews>
    <sheetView topLeftCell="A1448" workbookViewId="0">
      <selection activeCell="D1476" sqref="D1476"/>
    </sheetView>
  </sheetViews>
  <sheetFormatPr defaultRowHeight="12.75"/>
  <cols>
    <col min="2" max="2" width="11.42578125" customWidth="1"/>
    <col min="4" max="27" width="3.7109375" customWidth="1"/>
    <col min="29" max="29" width="4.28515625" style="126" customWidth="1"/>
    <col min="30" max="30" width="7.42578125" customWidth="1"/>
    <col min="31" max="53" width="3.7109375" customWidth="1"/>
    <col min="55" max="79" width="3.7109375" customWidth="1"/>
    <col min="81" max="105" width="3.7109375" customWidth="1"/>
    <col min="107" max="131" width="3.7109375" customWidth="1"/>
    <col min="133" max="157" width="3.7109375" customWidth="1"/>
    <col min="159" max="183" width="3.7109375" customWidth="1"/>
    <col min="185" max="209" width="3.7109375" customWidth="1"/>
    <col min="211" max="235" width="3.7109375" customWidth="1"/>
  </cols>
  <sheetData>
    <row r="3" spans="1:236">
      <c r="C3" t="s">
        <v>223</v>
      </c>
    </row>
    <row r="5" spans="1:236" ht="15">
      <c r="A5" s="83" t="s">
        <v>3</v>
      </c>
      <c r="B5" s="134" t="s">
        <v>58</v>
      </c>
      <c r="C5" s="135">
        <v>39758</v>
      </c>
      <c r="D5" t="s">
        <v>215</v>
      </c>
      <c r="L5" t="s">
        <v>216</v>
      </c>
      <c r="T5" t="s">
        <v>217</v>
      </c>
      <c r="AB5" s="86" t="s">
        <v>57</v>
      </c>
      <c r="AD5" t="s">
        <v>267</v>
      </c>
    </row>
    <row r="6" spans="1:236">
      <c r="B6" s="86" t="s">
        <v>53</v>
      </c>
      <c r="C6" s="90" t="s">
        <v>87</v>
      </c>
      <c r="D6">
        <v>0</v>
      </c>
      <c r="E6">
        <v>1</v>
      </c>
      <c r="F6">
        <v>2</v>
      </c>
      <c r="G6">
        <v>3</v>
      </c>
      <c r="H6">
        <v>4</v>
      </c>
      <c r="I6">
        <v>5</v>
      </c>
      <c r="J6">
        <v>6</v>
      </c>
      <c r="K6">
        <v>7</v>
      </c>
      <c r="L6">
        <v>8</v>
      </c>
      <c r="M6">
        <v>9</v>
      </c>
      <c r="N6">
        <v>10</v>
      </c>
      <c r="O6">
        <v>11</v>
      </c>
      <c r="P6">
        <v>12</v>
      </c>
      <c r="Q6">
        <v>13</v>
      </c>
      <c r="R6">
        <v>14</v>
      </c>
      <c r="S6">
        <v>15</v>
      </c>
      <c r="T6">
        <v>16</v>
      </c>
      <c r="U6">
        <v>17</v>
      </c>
      <c r="V6">
        <v>18</v>
      </c>
      <c r="W6">
        <v>19</v>
      </c>
      <c r="X6">
        <v>20</v>
      </c>
      <c r="Y6">
        <v>21</v>
      </c>
      <c r="Z6">
        <v>22</v>
      </c>
      <c r="AA6">
        <v>23</v>
      </c>
      <c r="AB6" s="11">
        <f>SUM(AB7:AB10)</f>
        <v>18</v>
      </c>
      <c r="AD6">
        <v>1</v>
      </c>
      <c r="AE6" s="84" t="s">
        <v>216</v>
      </c>
      <c r="AF6" s="84"/>
      <c r="AH6" s="84"/>
      <c r="AI6" s="84"/>
      <c r="AJ6" s="84"/>
      <c r="AK6" s="84"/>
      <c r="AZ6" s="86"/>
      <c r="BA6" s="86"/>
      <c r="BB6" s="85"/>
      <c r="BG6" s="84"/>
      <c r="BH6" s="84"/>
      <c r="BI6" s="84"/>
      <c r="BJ6" s="84"/>
      <c r="BK6" s="84"/>
      <c r="BZ6" s="86"/>
      <c r="CA6" s="86"/>
      <c r="CB6" s="128"/>
      <c r="CC6" s="126"/>
      <c r="CG6" s="84"/>
      <c r="CH6" s="84"/>
      <c r="CI6" s="84"/>
      <c r="CJ6" s="84"/>
      <c r="CK6" s="84"/>
      <c r="CZ6" s="86"/>
      <c r="DA6" s="86"/>
      <c r="DB6" s="128"/>
      <c r="DC6" s="126"/>
      <c r="DG6" s="84"/>
      <c r="DH6" s="84"/>
      <c r="DI6" s="84"/>
      <c r="DJ6" s="84"/>
      <c r="DK6" s="84"/>
      <c r="DZ6" s="86"/>
      <c r="EA6" s="86"/>
      <c r="EB6" s="128"/>
      <c r="EC6" s="126"/>
      <c r="EF6" s="84"/>
      <c r="EG6" s="84"/>
      <c r="EH6" s="84"/>
      <c r="EI6" s="84"/>
      <c r="EJ6" s="84"/>
      <c r="EK6" s="84"/>
      <c r="EZ6" s="86"/>
      <c r="FA6" s="86"/>
      <c r="FB6" s="85"/>
      <c r="FF6" s="84"/>
      <c r="FG6" s="84"/>
      <c r="FH6" s="84"/>
      <c r="FI6" s="84"/>
      <c r="FJ6" s="84"/>
      <c r="FK6" s="84"/>
      <c r="FZ6" s="86"/>
      <c r="GA6" s="86"/>
      <c r="GB6" s="85"/>
      <c r="GF6" s="84"/>
      <c r="GG6" s="84"/>
      <c r="GH6" s="84"/>
      <c r="GI6" s="84"/>
      <c r="GJ6" s="84"/>
      <c r="GK6" s="84"/>
      <c r="GZ6" s="86"/>
      <c r="HA6" s="86"/>
      <c r="HB6" s="85"/>
      <c r="HF6" s="84"/>
      <c r="HG6" s="84"/>
      <c r="HH6" s="84"/>
      <c r="HI6" s="84"/>
      <c r="HJ6" s="84"/>
      <c r="HK6" s="84"/>
      <c r="HZ6" s="86"/>
      <c r="IA6" s="86"/>
      <c r="IB6" s="85"/>
    </row>
    <row r="7" spans="1:236">
      <c r="B7" s="86" t="s">
        <v>54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1">
        <v>1</v>
      </c>
      <c r="Y7" s="11">
        <v>1</v>
      </c>
      <c r="Z7" s="11">
        <v>1</v>
      </c>
      <c r="AA7" s="11">
        <v>1</v>
      </c>
      <c r="AB7" s="11">
        <f>SUM(D7:AA7)</f>
        <v>18</v>
      </c>
      <c r="AD7">
        <v>2</v>
      </c>
      <c r="AE7" t="s">
        <v>218</v>
      </c>
    </row>
    <row r="8" spans="1:236">
      <c r="B8" s="86" t="s">
        <v>55</v>
      </c>
      <c r="AB8" s="11">
        <f>SUM(E8:AA8)</f>
        <v>0</v>
      </c>
      <c r="AD8">
        <v>3</v>
      </c>
      <c r="AE8" t="s">
        <v>217</v>
      </c>
      <c r="BB8" s="11"/>
      <c r="CB8" s="11"/>
      <c r="DB8" s="11"/>
      <c r="EB8" s="11"/>
      <c r="FB8" s="11"/>
      <c r="GB8" s="11"/>
    </row>
    <row r="9" spans="1:236">
      <c r="B9" s="86" t="s">
        <v>56</v>
      </c>
      <c r="AB9" s="11">
        <f>SUM(E9:AA9)</f>
        <v>0</v>
      </c>
      <c r="AD9">
        <v>4</v>
      </c>
      <c r="AE9" t="s">
        <v>215</v>
      </c>
    </row>
    <row r="10" spans="1:236">
      <c r="B10" s="86" t="s">
        <v>16</v>
      </c>
      <c r="T10" s="11"/>
      <c r="AB10" s="11">
        <f>SUM(E10:AA10)</f>
        <v>0</v>
      </c>
      <c r="AD10">
        <v>5</v>
      </c>
      <c r="AE10" t="s">
        <v>219</v>
      </c>
      <c r="BB10" s="11"/>
      <c r="CB10" s="11"/>
      <c r="DB10" s="11"/>
      <c r="EB10" s="11"/>
      <c r="FB10" s="11"/>
      <c r="GB10" s="11"/>
    </row>
    <row r="11" spans="1:236">
      <c r="T11" s="11"/>
      <c r="AB11" s="11"/>
      <c r="BB11" s="11"/>
      <c r="CB11" s="11"/>
      <c r="DB11" s="11"/>
      <c r="EB11" s="11"/>
      <c r="FB11" s="11"/>
      <c r="GB11" s="11"/>
    </row>
    <row r="12" spans="1:236">
      <c r="B12" s="86" t="s">
        <v>112</v>
      </c>
      <c r="BB12" s="11"/>
      <c r="CB12" s="11"/>
      <c r="DB12" s="11"/>
      <c r="EB12" s="11"/>
      <c r="FB12" s="11"/>
      <c r="GB12" s="11"/>
    </row>
    <row r="13" spans="1:236">
      <c r="B13" s="86" t="s">
        <v>108</v>
      </c>
      <c r="BB13" s="11"/>
      <c r="CB13" s="11"/>
      <c r="DB13" s="11"/>
      <c r="EB13" s="11"/>
      <c r="FB13" s="11"/>
      <c r="GB13" s="11"/>
    </row>
    <row r="14" spans="1:236">
      <c r="BB14" s="11"/>
      <c r="CB14" s="11"/>
      <c r="DB14" s="11"/>
      <c r="EB14" s="11"/>
      <c r="FB14" s="11"/>
      <c r="GB14" s="11"/>
    </row>
    <row r="15" spans="1:236">
      <c r="A15" s="83" t="s">
        <v>47</v>
      </c>
      <c r="B15" s="86" t="s">
        <v>57</v>
      </c>
      <c r="D15">
        <f t="shared" ref="D15:I15" si="0">SUM(D17:D20)</f>
        <v>0</v>
      </c>
      <c r="E15">
        <f t="shared" si="0"/>
        <v>0</v>
      </c>
      <c r="F15">
        <f t="shared" si="0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>SUM(J17:J20)</f>
        <v>1</v>
      </c>
      <c r="K15">
        <f t="shared" ref="K15:AA15" si="1">SUM(K17:K20)</f>
        <v>1</v>
      </c>
      <c r="L15">
        <f t="shared" si="1"/>
        <v>1</v>
      </c>
      <c r="M15">
        <f t="shared" si="1"/>
        <v>1</v>
      </c>
      <c r="N15">
        <f t="shared" si="1"/>
        <v>1</v>
      </c>
      <c r="O15">
        <f t="shared" si="1"/>
        <v>1</v>
      </c>
      <c r="P15">
        <f t="shared" si="1"/>
        <v>1</v>
      </c>
      <c r="Q15">
        <f t="shared" si="1"/>
        <v>1</v>
      </c>
      <c r="R15">
        <f t="shared" si="1"/>
        <v>1</v>
      </c>
      <c r="S15">
        <f t="shared" si="1"/>
        <v>1</v>
      </c>
      <c r="T15">
        <f t="shared" si="1"/>
        <v>1</v>
      </c>
      <c r="U15">
        <f t="shared" si="1"/>
        <v>1</v>
      </c>
      <c r="V15">
        <f t="shared" si="1"/>
        <v>1</v>
      </c>
      <c r="W15">
        <f t="shared" si="1"/>
        <v>1</v>
      </c>
      <c r="X15">
        <f t="shared" si="1"/>
        <v>1</v>
      </c>
      <c r="Y15">
        <f t="shared" si="1"/>
        <v>1</v>
      </c>
      <c r="Z15">
        <f t="shared" si="1"/>
        <v>1</v>
      </c>
      <c r="AA15">
        <f t="shared" si="1"/>
        <v>1</v>
      </c>
      <c r="AB15" s="11">
        <f>SUM(D15:AA15)</f>
        <v>18</v>
      </c>
    </row>
    <row r="16" spans="1:236">
      <c r="B16" s="86" t="s">
        <v>110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11">
        <f t="shared" ref="AB16:AB21" si="2">SUM(D16:AA16)</f>
        <v>18</v>
      </c>
    </row>
    <row r="17" spans="1:236">
      <c r="B17" s="86" t="s">
        <v>107</v>
      </c>
      <c r="D17">
        <f t="shared" ref="D17:I17" si="3">D16*0.2</f>
        <v>0</v>
      </c>
      <c r="E17">
        <f t="shared" si="3"/>
        <v>0</v>
      </c>
      <c r="F17">
        <f t="shared" si="3"/>
        <v>0</v>
      </c>
      <c r="G17">
        <f t="shared" si="3"/>
        <v>0</v>
      </c>
      <c r="H17">
        <f t="shared" si="3"/>
        <v>0</v>
      </c>
      <c r="I17">
        <f t="shared" si="3"/>
        <v>0</v>
      </c>
      <c r="J17">
        <f>J16*0.2</f>
        <v>0.2</v>
      </c>
      <c r="K17">
        <f t="shared" ref="K17:AA17" si="4">K16*0.2</f>
        <v>0.2</v>
      </c>
      <c r="L17">
        <f t="shared" si="4"/>
        <v>0.2</v>
      </c>
      <c r="M17">
        <f t="shared" si="4"/>
        <v>0.2</v>
      </c>
      <c r="N17">
        <f t="shared" si="4"/>
        <v>0.2</v>
      </c>
      <c r="O17">
        <f t="shared" si="4"/>
        <v>0.2</v>
      </c>
      <c r="P17">
        <f t="shared" si="4"/>
        <v>0.2</v>
      </c>
      <c r="Q17">
        <f t="shared" si="4"/>
        <v>0.2</v>
      </c>
      <c r="R17">
        <f t="shared" si="4"/>
        <v>0.2</v>
      </c>
      <c r="S17">
        <f t="shared" si="4"/>
        <v>0.2</v>
      </c>
      <c r="T17">
        <f t="shared" si="4"/>
        <v>0.2</v>
      </c>
      <c r="U17">
        <f t="shared" si="4"/>
        <v>0.2</v>
      </c>
      <c r="V17">
        <f t="shared" si="4"/>
        <v>0.2</v>
      </c>
      <c r="W17">
        <f t="shared" si="4"/>
        <v>0.2</v>
      </c>
      <c r="X17">
        <f t="shared" si="4"/>
        <v>0.2</v>
      </c>
      <c r="Y17">
        <f t="shared" si="4"/>
        <v>0.2</v>
      </c>
      <c r="Z17">
        <f t="shared" si="4"/>
        <v>0.2</v>
      </c>
      <c r="AA17">
        <f t="shared" si="4"/>
        <v>0.2</v>
      </c>
      <c r="AB17" s="11">
        <f t="shared" si="2"/>
        <v>3.600000000000001</v>
      </c>
    </row>
    <row r="18" spans="1:236">
      <c r="B18" s="86" t="s">
        <v>105</v>
      </c>
      <c r="AB18" s="11">
        <f t="shared" si="2"/>
        <v>0</v>
      </c>
    </row>
    <row r="19" spans="1:236">
      <c r="B19" s="86" t="s">
        <v>74</v>
      </c>
      <c r="D19">
        <f t="shared" ref="D19:I19" si="5">D16*0.8</f>
        <v>0</v>
      </c>
      <c r="E19">
        <f t="shared" si="5"/>
        <v>0</v>
      </c>
      <c r="F19">
        <f t="shared" si="5"/>
        <v>0</v>
      </c>
      <c r="G19">
        <f t="shared" si="5"/>
        <v>0</v>
      </c>
      <c r="H19">
        <f t="shared" si="5"/>
        <v>0</v>
      </c>
      <c r="I19">
        <f t="shared" si="5"/>
        <v>0</v>
      </c>
      <c r="J19">
        <f>J16*0.8</f>
        <v>0.8</v>
      </c>
      <c r="K19">
        <f t="shared" ref="K19:AA19" si="6">K16*0.8</f>
        <v>0.8</v>
      </c>
      <c r="L19">
        <f t="shared" si="6"/>
        <v>0.8</v>
      </c>
      <c r="M19">
        <f t="shared" si="6"/>
        <v>0.8</v>
      </c>
      <c r="N19">
        <f t="shared" si="6"/>
        <v>0.8</v>
      </c>
      <c r="O19">
        <f t="shared" si="6"/>
        <v>0.8</v>
      </c>
      <c r="P19">
        <f t="shared" si="6"/>
        <v>0.8</v>
      </c>
      <c r="Q19">
        <f t="shared" si="6"/>
        <v>0.8</v>
      </c>
      <c r="R19">
        <f t="shared" si="6"/>
        <v>0.8</v>
      </c>
      <c r="S19">
        <f t="shared" si="6"/>
        <v>0.8</v>
      </c>
      <c r="T19">
        <f t="shared" si="6"/>
        <v>0.8</v>
      </c>
      <c r="U19">
        <f t="shared" si="6"/>
        <v>0.8</v>
      </c>
      <c r="V19">
        <f t="shared" si="6"/>
        <v>0.8</v>
      </c>
      <c r="W19">
        <f t="shared" si="6"/>
        <v>0.8</v>
      </c>
      <c r="X19">
        <f t="shared" si="6"/>
        <v>0.8</v>
      </c>
      <c r="Y19">
        <f t="shared" si="6"/>
        <v>0.8</v>
      </c>
      <c r="Z19">
        <f t="shared" si="6"/>
        <v>0.8</v>
      </c>
      <c r="AA19">
        <f t="shared" si="6"/>
        <v>0.8</v>
      </c>
      <c r="AB19" s="11">
        <f t="shared" si="2"/>
        <v>14.400000000000004</v>
      </c>
    </row>
    <row r="20" spans="1:236">
      <c r="B20" s="86" t="s">
        <v>16</v>
      </c>
      <c r="AB20" s="11">
        <f t="shared" si="2"/>
        <v>0</v>
      </c>
    </row>
    <row r="21" spans="1:236">
      <c r="AB21" s="11">
        <f t="shared" si="2"/>
        <v>0</v>
      </c>
    </row>
    <row r="22" spans="1:236">
      <c r="B22" s="86" t="s">
        <v>113</v>
      </c>
    </row>
    <row r="23" spans="1:236">
      <c r="BB23" s="11"/>
      <c r="CB23" s="11"/>
      <c r="DB23" s="11"/>
      <c r="EB23" s="11"/>
      <c r="FB23" s="11"/>
      <c r="GB23" s="11"/>
    </row>
    <row r="24" spans="1:236" ht="15">
      <c r="A24" s="83" t="s">
        <v>3</v>
      </c>
      <c r="B24" s="134" t="s">
        <v>59</v>
      </c>
      <c r="C24" s="135">
        <v>39759</v>
      </c>
      <c r="D24" t="s">
        <v>218</v>
      </c>
      <c r="L24" t="s">
        <v>216</v>
      </c>
      <c r="T24" t="s">
        <v>219</v>
      </c>
      <c r="AB24" s="11">
        <f>SUM(AB26:AB29)</f>
        <v>23.999999999999996</v>
      </c>
      <c r="BB24" s="11"/>
      <c r="CB24" s="11"/>
      <c r="DB24" s="11"/>
      <c r="EB24" s="11"/>
      <c r="FB24" s="11"/>
      <c r="GB24" s="11"/>
    </row>
    <row r="25" spans="1:236">
      <c r="B25" s="86" t="s">
        <v>53</v>
      </c>
      <c r="C25" s="90" t="s">
        <v>87</v>
      </c>
      <c r="D25">
        <v>0</v>
      </c>
      <c r="E25">
        <v>1</v>
      </c>
      <c r="F25">
        <v>2</v>
      </c>
      <c r="G25">
        <v>3</v>
      </c>
      <c r="H25">
        <v>4</v>
      </c>
      <c r="I25">
        <v>5</v>
      </c>
      <c r="J25">
        <v>6</v>
      </c>
      <c r="K25">
        <v>7</v>
      </c>
      <c r="L25">
        <v>8</v>
      </c>
      <c r="M25">
        <v>9</v>
      </c>
      <c r="N25">
        <v>10</v>
      </c>
      <c r="O25">
        <v>11</v>
      </c>
      <c r="P25">
        <v>12</v>
      </c>
      <c r="Q25">
        <v>13</v>
      </c>
      <c r="R25">
        <v>14</v>
      </c>
      <c r="S25">
        <v>15</v>
      </c>
      <c r="T25">
        <v>16</v>
      </c>
      <c r="U25">
        <v>17</v>
      </c>
      <c r="V25">
        <v>18</v>
      </c>
      <c r="W25">
        <v>19</v>
      </c>
      <c r="X25">
        <v>20</v>
      </c>
      <c r="Y25">
        <v>21</v>
      </c>
      <c r="Z25">
        <v>22</v>
      </c>
      <c r="AA25">
        <v>23</v>
      </c>
      <c r="AB25" s="86" t="s">
        <v>57</v>
      </c>
      <c r="BB25" s="11"/>
      <c r="CB25" s="11"/>
      <c r="DB25" s="11"/>
      <c r="EB25" s="11"/>
      <c r="FB25" s="11"/>
      <c r="GB25" s="11"/>
    </row>
    <row r="26" spans="1:236">
      <c r="B26" s="86" t="s">
        <v>54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 s="11">
        <v>0.7</v>
      </c>
      <c r="N26" s="11">
        <v>0.4</v>
      </c>
      <c r="O26" s="11">
        <v>0.6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f>SUM(D26:AA26)</f>
        <v>22.7</v>
      </c>
      <c r="BB26" s="11"/>
      <c r="CB26" s="11"/>
      <c r="DB26" s="11"/>
      <c r="EB26" s="11"/>
      <c r="FB26" s="11"/>
      <c r="GB26" s="11"/>
    </row>
    <row r="27" spans="1:236">
      <c r="B27" s="86" t="s">
        <v>55</v>
      </c>
      <c r="N27">
        <v>0.2</v>
      </c>
      <c r="O27">
        <v>0.2</v>
      </c>
      <c r="AB27" s="11">
        <f>SUM(D27:AA27)</f>
        <v>0.4</v>
      </c>
    </row>
    <row r="28" spans="1:236">
      <c r="B28" s="86" t="s">
        <v>56</v>
      </c>
      <c r="AB28" s="11"/>
    </row>
    <row r="29" spans="1:236">
      <c r="B29" s="86" t="s">
        <v>73</v>
      </c>
      <c r="M29">
        <v>0.3</v>
      </c>
      <c r="N29">
        <v>0.4</v>
      </c>
      <c r="O29">
        <v>0.2</v>
      </c>
      <c r="T29" s="11"/>
      <c r="AB29" s="11">
        <f>SUM(D29:AA29)</f>
        <v>0.89999999999999991</v>
      </c>
    </row>
    <row r="30" spans="1:236" ht="15">
      <c r="B30" s="136" t="s">
        <v>220</v>
      </c>
      <c r="M30">
        <v>0.3</v>
      </c>
      <c r="N30">
        <v>0.4</v>
      </c>
      <c r="O30">
        <v>0.2</v>
      </c>
      <c r="T30" s="11"/>
      <c r="AB30" s="11">
        <f>SUM(D30:AA30)</f>
        <v>0.89999999999999991</v>
      </c>
    </row>
    <row r="31" spans="1:236">
      <c r="AB31" s="11"/>
    </row>
    <row r="32" spans="1:236">
      <c r="B32" s="86" t="s">
        <v>112</v>
      </c>
      <c r="M32">
        <v>1</v>
      </c>
      <c r="N32">
        <v>1</v>
      </c>
      <c r="O32">
        <v>1</v>
      </c>
      <c r="AB32" s="15">
        <f>SUM(D32:AA32)</f>
        <v>3</v>
      </c>
      <c r="AF32" s="84"/>
      <c r="AG32" s="84"/>
      <c r="AH32" s="84"/>
      <c r="AI32" s="84"/>
      <c r="AJ32" s="84"/>
      <c r="AK32" s="84"/>
      <c r="AZ32" s="86"/>
      <c r="BA32" s="86"/>
      <c r="BB32" s="85"/>
      <c r="BF32" s="84"/>
      <c r="BG32" s="84"/>
      <c r="BH32" s="84"/>
      <c r="BI32" s="84"/>
      <c r="BJ32" s="84"/>
      <c r="BK32" s="84"/>
      <c r="BZ32" s="86"/>
      <c r="CA32" s="86"/>
      <c r="CB32" s="85"/>
      <c r="CF32" s="84"/>
      <c r="CG32" s="84"/>
      <c r="CH32" s="84"/>
      <c r="CI32" s="84"/>
      <c r="CJ32" s="84"/>
      <c r="CK32" s="84"/>
      <c r="CZ32" s="86"/>
      <c r="DA32" s="86"/>
      <c r="DB32" s="85"/>
      <c r="DF32" s="84"/>
      <c r="DG32" s="84"/>
      <c r="DH32" s="84"/>
      <c r="DI32" s="84"/>
      <c r="DJ32" s="84"/>
      <c r="DK32" s="84"/>
      <c r="DZ32" s="86"/>
      <c r="EA32" s="86"/>
      <c r="EB32" s="85"/>
      <c r="EF32" s="84"/>
      <c r="EG32" s="84"/>
      <c r="EH32" s="84"/>
      <c r="EI32" s="84"/>
      <c r="EJ32" s="84"/>
      <c r="EK32" s="84"/>
      <c r="EZ32" s="86"/>
      <c r="FA32" s="86"/>
      <c r="FB32" s="85"/>
      <c r="FF32" s="84"/>
      <c r="FG32" s="84"/>
      <c r="FH32" s="84"/>
      <c r="FI32" s="84"/>
      <c r="FJ32" s="84"/>
      <c r="FK32" s="84"/>
      <c r="FZ32" s="86"/>
      <c r="GA32" s="86"/>
      <c r="GB32" s="85"/>
      <c r="GF32" s="84"/>
      <c r="GG32" s="84"/>
      <c r="GH32" s="84"/>
      <c r="GI32" s="84"/>
      <c r="GJ32" s="84"/>
      <c r="GK32" s="84"/>
      <c r="GZ32" s="86"/>
      <c r="HA32" s="86"/>
      <c r="HB32" s="85"/>
      <c r="HF32" s="84"/>
      <c r="HG32" s="84"/>
      <c r="HH32" s="84"/>
      <c r="HI32" s="84"/>
      <c r="HJ32" s="84"/>
      <c r="HK32" s="84"/>
      <c r="HZ32" s="86"/>
      <c r="IA32" s="86"/>
      <c r="IB32" s="85"/>
    </row>
    <row r="33" spans="1:236">
      <c r="B33" s="86" t="s">
        <v>108</v>
      </c>
      <c r="E33">
        <v>4</v>
      </c>
      <c r="AB33" s="15">
        <f>SUM(D33:AA33)</f>
        <v>4</v>
      </c>
    </row>
    <row r="34" spans="1:236">
      <c r="AF34" s="84"/>
      <c r="AG34" s="84"/>
      <c r="AH34" s="84"/>
      <c r="AI34" s="84"/>
      <c r="AJ34" s="84"/>
      <c r="AK34" s="84"/>
      <c r="AZ34" s="86"/>
      <c r="BA34" s="86"/>
      <c r="BB34" s="85"/>
      <c r="BG34" s="84"/>
      <c r="BH34" s="84"/>
      <c r="BI34" s="84"/>
      <c r="BJ34" s="84"/>
      <c r="BK34" s="84"/>
      <c r="BZ34" s="86"/>
      <c r="CA34" s="86"/>
      <c r="CB34" s="128"/>
      <c r="CC34" s="126"/>
      <c r="CG34" s="84"/>
      <c r="CH34" s="84"/>
      <c r="CI34" s="84"/>
      <c r="CJ34" s="84"/>
      <c r="CK34" s="84"/>
      <c r="CZ34" s="86"/>
      <c r="DA34" s="86"/>
      <c r="DB34" s="128"/>
      <c r="DC34" s="126"/>
      <c r="DG34" s="84"/>
      <c r="DH34" s="84"/>
      <c r="DI34" s="84"/>
      <c r="DJ34" s="84"/>
      <c r="DK34" s="84"/>
      <c r="DZ34" s="86"/>
      <c r="EA34" s="86"/>
      <c r="EB34" s="128"/>
      <c r="EC34" s="126"/>
      <c r="EF34" s="84"/>
      <c r="EG34" s="84"/>
      <c r="EH34" s="84"/>
      <c r="EI34" s="84"/>
      <c r="EJ34" s="84"/>
      <c r="EK34" s="84"/>
      <c r="EZ34" s="86"/>
      <c r="FA34" s="86"/>
      <c r="FB34" s="85"/>
      <c r="FF34" s="84"/>
      <c r="FG34" s="84"/>
      <c r="FH34" s="84"/>
      <c r="FI34" s="84"/>
      <c r="FJ34" s="84"/>
      <c r="FK34" s="84"/>
      <c r="FZ34" s="86"/>
      <c r="GA34" s="86"/>
      <c r="GB34" s="85"/>
      <c r="GF34" s="84"/>
      <c r="GG34" s="84"/>
      <c r="GH34" s="84"/>
      <c r="GI34" s="84"/>
      <c r="GJ34" s="84"/>
      <c r="GK34" s="84"/>
      <c r="GZ34" s="86"/>
      <c r="HA34" s="86"/>
      <c r="HB34" s="85"/>
      <c r="HF34" s="84"/>
      <c r="HG34" s="84"/>
      <c r="HH34" s="84"/>
      <c r="HI34" s="84"/>
      <c r="HJ34" s="84"/>
      <c r="HK34" s="84"/>
      <c r="HZ34" s="86"/>
      <c r="IA34" s="86"/>
      <c r="IB34" s="85"/>
    </row>
    <row r="35" spans="1:236">
      <c r="A35" s="83" t="s">
        <v>47</v>
      </c>
      <c r="B35" s="86" t="s">
        <v>57</v>
      </c>
      <c r="D35">
        <f t="shared" ref="D35:I35" si="7">SUM(D37:D40)</f>
        <v>1</v>
      </c>
      <c r="E35">
        <f t="shared" si="7"/>
        <v>1</v>
      </c>
      <c r="F35">
        <f t="shared" si="7"/>
        <v>1</v>
      </c>
      <c r="G35">
        <f t="shared" si="7"/>
        <v>1</v>
      </c>
      <c r="H35">
        <f t="shared" si="7"/>
        <v>1</v>
      </c>
      <c r="I35">
        <f t="shared" si="7"/>
        <v>1</v>
      </c>
      <c r="J35">
        <f>SUM(J37:J40)</f>
        <v>1</v>
      </c>
      <c r="K35">
        <f t="shared" ref="K35:AA35" si="8">SUM(K37:K40)</f>
        <v>1</v>
      </c>
      <c r="L35">
        <f t="shared" si="8"/>
        <v>1</v>
      </c>
      <c r="M35">
        <f>SUM(M37:M40)</f>
        <v>0.99999999999999989</v>
      </c>
      <c r="N35">
        <f t="shared" si="8"/>
        <v>1</v>
      </c>
      <c r="O35">
        <f t="shared" si="8"/>
        <v>1</v>
      </c>
      <c r="P35">
        <f t="shared" si="8"/>
        <v>1</v>
      </c>
      <c r="Q35">
        <f t="shared" si="8"/>
        <v>1</v>
      </c>
      <c r="R35">
        <f t="shared" si="8"/>
        <v>1</v>
      </c>
      <c r="S35">
        <f t="shared" si="8"/>
        <v>1</v>
      </c>
      <c r="T35">
        <f t="shared" si="8"/>
        <v>1</v>
      </c>
      <c r="U35">
        <f t="shared" si="8"/>
        <v>1</v>
      </c>
      <c r="V35">
        <f t="shared" si="8"/>
        <v>1</v>
      </c>
      <c r="W35">
        <f t="shared" si="8"/>
        <v>1</v>
      </c>
      <c r="X35">
        <f t="shared" si="8"/>
        <v>1</v>
      </c>
      <c r="Y35">
        <f t="shared" si="8"/>
        <v>1</v>
      </c>
      <c r="Z35">
        <f t="shared" si="8"/>
        <v>1</v>
      </c>
      <c r="AA35">
        <f t="shared" si="8"/>
        <v>1</v>
      </c>
      <c r="AB35" s="11">
        <f>SUM(D35:AA35)</f>
        <v>24</v>
      </c>
    </row>
    <row r="36" spans="1:236">
      <c r="B36" s="86" t="s">
        <v>110</v>
      </c>
      <c r="D36">
        <v>1</v>
      </c>
      <c r="E36">
        <v>0.7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0.7</v>
      </c>
      <c r="N36">
        <v>0</v>
      </c>
      <c r="O36">
        <v>0.6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11">
        <f>SUM(D36:AA36)</f>
        <v>22</v>
      </c>
      <c r="BB36" s="11"/>
      <c r="CB36" s="11"/>
      <c r="DB36" s="11"/>
      <c r="EB36" s="11"/>
      <c r="FB36" s="11"/>
      <c r="GB36" s="11"/>
    </row>
    <row r="37" spans="1:236">
      <c r="B37" s="86" t="s">
        <v>107</v>
      </c>
      <c r="D37">
        <f t="shared" ref="D37:I37" si="9">D36*0.2</f>
        <v>0.2</v>
      </c>
      <c r="E37">
        <f t="shared" si="9"/>
        <v>0.13999999999999999</v>
      </c>
      <c r="F37">
        <f t="shared" si="9"/>
        <v>0.2</v>
      </c>
      <c r="G37">
        <f t="shared" si="9"/>
        <v>0.2</v>
      </c>
      <c r="H37">
        <f t="shared" si="9"/>
        <v>0.2</v>
      </c>
      <c r="I37">
        <f t="shared" si="9"/>
        <v>0.2</v>
      </c>
      <c r="J37">
        <f>J36*0.2</f>
        <v>0.2</v>
      </c>
      <c r="K37">
        <f t="shared" ref="K37:Z37" si="10">K36*0.2</f>
        <v>0.2</v>
      </c>
      <c r="L37">
        <f t="shared" si="10"/>
        <v>0.2</v>
      </c>
      <c r="M37">
        <f t="shared" si="10"/>
        <v>0.13999999999999999</v>
      </c>
      <c r="N37">
        <f t="shared" si="10"/>
        <v>0</v>
      </c>
      <c r="O37">
        <f t="shared" si="10"/>
        <v>0.12</v>
      </c>
      <c r="P37">
        <f t="shared" si="10"/>
        <v>0.2</v>
      </c>
      <c r="Q37">
        <f t="shared" si="10"/>
        <v>0.2</v>
      </c>
      <c r="R37">
        <f t="shared" si="10"/>
        <v>0.2</v>
      </c>
      <c r="S37">
        <f t="shared" si="10"/>
        <v>0.2</v>
      </c>
      <c r="T37">
        <f t="shared" si="10"/>
        <v>0.2</v>
      </c>
      <c r="U37">
        <f t="shared" si="10"/>
        <v>0.2</v>
      </c>
      <c r="V37">
        <f t="shared" si="10"/>
        <v>0.2</v>
      </c>
      <c r="W37">
        <f t="shared" si="10"/>
        <v>0.2</v>
      </c>
      <c r="X37">
        <f t="shared" si="10"/>
        <v>0.2</v>
      </c>
      <c r="Y37">
        <f t="shared" si="10"/>
        <v>0.2</v>
      </c>
      <c r="Z37">
        <f t="shared" si="10"/>
        <v>0.2</v>
      </c>
      <c r="AA37">
        <f>AA36*0.2</f>
        <v>0.2</v>
      </c>
      <c r="AB37" s="11">
        <f>SUM(D37:AA37)</f>
        <v>4.4000000000000012</v>
      </c>
    </row>
    <row r="38" spans="1:236">
      <c r="B38" s="86" t="s">
        <v>105</v>
      </c>
      <c r="E38">
        <v>0</v>
      </c>
      <c r="M38">
        <v>0.3</v>
      </c>
      <c r="N38">
        <v>0.7</v>
      </c>
      <c r="O38">
        <v>0.4</v>
      </c>
      <c r="AB38" s="11">
        <f t="shared" ref="AB38:AB44" si="11">SUM(D38:AA38)</f>
        <v>1.4</v>
      </c>
      <c r="BB38" s="11"/>
      <c r="CB38" s="11"/>
      <c r="DB38" s="11"/>
      <c r="EB38" s="11"/>
      <c r="FB38" s="11"/>
      <c r="GB38" s="11"/>
    </row>
    <row r="39" spans="1:236">
      <c r="B39" s="86" t="s">
        <v>74</v>
      </c>
      <c r="D39">
        <f t="shared" ref="D39:I39" si="12">D36*0.8</f>
        <v>0.8</v>
      </c>
      <c r="E39">
        <f t="shared" si="12"/>
        <v>0.55999999999999994</v>
      </c>
      <c r="F39">
        <f t="shared" si="12"/>
        <v>0.8</v>
      </c>
      <c r="G39">
        <f t="shared" si="12"/>
        <v>0.8</v>
      </c>
      <c r="H39">
        <f t="shared" si="12"/>
        <v>0.8</v>
      </c>
      <c r="I39">
        <f t="shared" si="12"/>
        <v>0.8</v>
      </c>
      <c r="J39">
        <f>J36*0.8</f>
        <v>0.8</v>
      </c>
      <c r="K39">
        <f t="shared" ref="K39:AA39" si="13">K36*0.8</f>
        <v>0.8</v>
      </c>
      <c r="L39">
        <f t="shared" si="13"/>
        <v>0.8</v>
      </c>
      <c r="M39">
        <f t="shared" si="13"/>
        <v>0.55999999999999994</v>
      </c>
      <c r="N39">
        <f>N36*0.8+0.3</f>
        <v>0.3</v>
      </c>
      <c r="O39">
        <f t="shared" si="13"/>
        <v>0.48</v>
      </c>
      <c r="P39">
        <f t="shared" si="13"/>
        <v>0.8</v>
      </c>
      <c r="Q39">
        <f t="shared" si="13"/>
        <v>0.8</v>
      </c>
      <c r="R39">
        <f t="shared" si="13"/>
        <v>0.8</v>
      </c>
      <c r="S39">
        <f t="shared" si="13"/>
        <v>0.8</v>
      </c>
      <c r="T39">
        <f t="shared" si="13"/>
        <v>0.8</v>
      </c>
      <c r="U39">
        <f t="shared" si="13"/>
        <v>0.8</v>
      </c>
      <c r="V39">
        <f t="shared" si="13"/>
        <v>0.8</v>
      </c>
      <c r="W39">
        <f t="shared" si="13"/>
        <v>0.8</v>
      </c>
      <c r="X39">
        <f t="shared" si="13"/>
        <v>0.8</v>
      </c>
      <c r="Y39">
        <f t="shared" si="13"/>
        <v>0.8</v>
      </c>
      <c r="Z39">
        <f t="shared" si="13"/>
        <v>0.8</v>
      </c>
      <c r="AA39">
        <f t="shared" si="13"/>
        <v>0.8</v>
      </c>
      <c r="AB39" s="11">
        <f>SUM(D39:AA39)</f>
        <v>17.900000000000006</v>
      </c>
      <c r="BB39" s="11"/>
      <c r="CB39" s="11"/>
      <c r="DB39" s="11"/>
      <c r="EB39" s="11"/>
      <c r="FB39" s="11"/>
      <c r="GB39" s="11"/>
    </row>
    <row r="40" spans="1:236">
      <c r="B40" s="86" t="s">
        <v>73</v>
      </c>
      <c r="E40">
        <v>0.3</v>
      </c>
      <c r="AB40" s="11">
        <f t="shared" si="11"/>
        <v>0.3</v>
      </c>
      <c r="BB40" s="11"/>
      <c r="CB40" s="11"/>
      <c r="DB40" s="11"/>
      <c r="EB40" s="11"/>
      <c r="FB40" s="11"/>
      <c r="GB40" s="11"/>
    </row>
    <row r="41" spans="1:236" ht="15">
      <c r="B41" s="136" t="s">
        <v>211</v>
      </c>
      <c r="E41">
        <v>0.3</v>
      </c>
      <c r="AB41" s="11">
        <f t="shared" si="11"/>
        <v>0.3</v>
      </c>
      <c r="BB41" s="11"/>
      <c r="CB41" s="11"/>
      <c r="DB41" s="11"/>
      <c r="EB41" s="11"/>
      <c r="FB41" s="11"/>
      <c r="GB41" s="11"/>
    </row>
    <row r="42" spans="1:236">
      <c r="AB42" s="11"/>
    </row>
    <row r="43" spans="1:236">
      <c r="B43" s="87"/>
      <c r="AB43" s="11"/>
    </row>
    <row r="44" spans="1:236">
      <c r="B44" s="86" t="s">
        <v>113</v>
      </c>
      <c r="E44">
        <v>1</v>
      </c>
      <c r="AB44" s="15">
        <f t="shared" si="11"/>
        <v>1</v>
      </c>
    </row>
    <row r="45" spans="1:236">
      <c r="AB45" s="11"/>
    </row>
    <row r="46" spans="1:236" ht="15">
      <c r="A46" s="83" t="s">
        <v>3</v>
      </c>
      <c r="B46" s="134" t="s">
        <v>60</v>
      </c>
      <c r="C46" s="135">
        <v>39760</v>
      </c>
      <c r="D46" t="s">
        <v>218</v>
      </c>
      <c r="L46" t="s">
        <v>216</v>
      </c>
      <c r="T46" t="s">
        <v>219</v>
      </c>
      <c r="AB46" s="11">
        <f>SUM(AB48:AB51)</f>
        <v>24</v>
      </c>
    </row>
    <row r="47" spans="1:236">
      <c r="B47" t="s">
        <v>53</v>
      </c>
      <c r="C47" t="s">
        <v>87</v>
      </c>
      <c r="D47">
        <v>0</v>
      </c>
      <c r="E47">
        <v>1</v>
      </c>
      <c r="F47">
        <v>2</v>
      </c>
      <c r="G47">
        <v>3</v>
      </c>
      <c r="H47">
        <v>4</v>
      </c>
      <c r="I47">
        <v>5</v>
      </c>
      <c r="J47">
        <v>6</v>
      </c>
      <c r="K47">
        <v>7</v>
      </c>
      <c r="L47">
        <v>8</v>
      </c>
      <c r="M47">
        <v>9</v>
      </c>
      <c r="N47">
        <v>10</v>
      </c>
      <c r="O47">
        <v>11</v>
      </c>
      <c r="P47">
        <v>12</v>
      </c>
      <c r="Q47">
        <v>13</v>
      </c>
      <c r="R47">
        <v>14</v>
      </c>
      <c r="S47">
        <v>15</v>
      </c>
      <c r="T47">
        <v>16</v>
      </c>
      <c r="U47">
        <v>17</v>
      </c>
      <c r="V47">
        <v>18</v>
      </c>
      <c r="W47">
        <v>19</v>
      </c>
      <c r="X47">
        <v>20</v>
      </c>
      <c r="Y47">
        <v>21</v>
      </c>
      <c r="Z47">
        <v>22</v>
      </c>
      <c r="AA47">
        <v>23</v>
      </c>
      <c r="AB47" s="86" t="s">
        <v>57</v>
      </c>
    </row>
    <row r="48" spans="1:236">
      <c r="B48" t="s">
        <v>54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11">
        <f>SUM(D48:AA48)</f>
        <v>24</v>
      </c>
    </row>
    <row r="49" spans="1:236">
      <c r="B49" t="s">
        <v>55</v>
      </c>
      <c r="AB49" s="11">
        <f t="shared" ref="AB49:AB54" si="14">SUM(E49:AA49)</f>
        <v>0</v>
      </c>
    </row>
    <row r="50" spans="1:236">
      <c r="B50" t="s">
        <v>56</v>
      </c>
      <c r="AB50" s="11">
        <f t="shared" si="14"/>
        <v>0</v>
      </c>
      <c r="BB50" s="11"/>
      <c r="CB50" s="11"/>
      <c r="DB50" s="11"/>
      <c r="EB50" s="11"/>
      <c r="FB50" s="11"/>
      <c r="GB50" s="11"/>
    </row>
    <row r="51" spans="1:236">
      <c r="B51" t="s">
        <v>16</v>
      </c>
      <c r="T51" s="11"/>
      <c r="AB51" s="11">
        <f t="shared" si="14"/>
        <v>0</v>
      </c>
      <c r="BB51" s="11"/>
      <c r="CB51" s="11"/>
      <c r="DB51" s="11"/>
      <c r="EB51" s="11"/>
      <c r="FB51" s="11"/>
      <c r="GB51" s="11"/>
    </row>
    <row r="52" spans="1:236">
      <c r="T52" s="11"/>
      <c r="AB52" s="11">
        <f t="shared" si="14"/>
        <v>0</v>
      </c>
      <c r="BB52" s="11"/>
      <c r="CB52" s="11"/>
      <c r="DB52" s="11"/>
      <c r="EB52" s="11"/>
      <c r="FB52" s="11"/>
      <c r="GB52" s="11"/>
    </row>
    <row r="53" spans="1:236">
      <c r="B53" s="86" t="s">
        <v>112</v>
      </c>
      <c r="AB53" s="15">
        <f t="shared" si="14"/>
        <v>0</v>
      </c>
      <c r="BB53" s="11"/>
      <c r="CB53" s="11"/>
      <c r="DB53" s="11"/>
      <c r="EB53" s="11"/>
      <c r="FB53" s="11"/>
      <c r="GB53" s="11"/>
    </row>
    <row r="54" spans="1:236">
      <c r="B54" s="86" t="s">
        <v>108</v>
      </c>
      <c r="V54">
        <v>6</v>
      </c>
      <c r="AB54" s="15">
        <f t="shared" si="14"/>
        <v>6</v>
      </c>
    </row>
    <row r="55" spans="1:236">
      <c r="AB55" s="15"/>
    </row>
    <row r="56" spans="1:236">
      <c r="A56" s="83" t="s">
        <v>47</v>
      </c>
      <c r="B56" s="86" t="s">
        <v>57</v>
      </c>
      <c r="D56">
        <f t="shared" ref="D56:I56" si="15">SUM(D58:D61)</f>
        <v>1</v>
      </c>
      <c r="E56">
        <f t="shared" si="15"/>
        <v>1</v>
      </c>
      <c r="F56">
        <f t="shared" si="15"/>
        <v>1</v>
      </c>
      <c r="G56">
        <f t="shared" si="15"/>
        <v>1</v>
      </c>
      <c r="H56">
        <f t="shared" si="15"/>
        <v>1</v>
      </c>
      <c r="I56">
        <f t="shared" si="15"/>
        <v>1</v>
      </c>
      <c r="J56">
        <f>SUM(J58:J61)</f>
        <v>1</v>
      </c>
      <c r="K56">
        <f t="shared" ref="K56:AA56" si="16">SUM(K58:K61)</f>
        <v>1</v>
      </c>
      <c r="L56">
        <f t="shared" si="16"/>
        <v>1</v>
      </c>
      <c r="M56">
        <f t="shared" si="16"/>
        <v>1</v>
      </c>
      <c r="N56">
        <f t="shared" si="16"/>
        <v>1</v>
      </c>
      <c r="O56">
        <f t="shared" si="16"/>
        <v>1</v>
      </c>
      <c r="P56">
        <f t="shared" si="16"/>
        <v>1</v>
      </c>
      <c r="Q56">
        <f t="shared" si="16"/>
        <v>1</v>
      </c>
      <c r="R56">
        <f t="shared" si="16"/>
        <v>1</v>
      </c>
      <c r="S56">
        <f t="shared" si="16"/>
        <v>1</v>
      </c>
      <c r="T56">
        <f t="shared" si="16"/>
        <v>1</v>
      </c>
      <c r="U56">
        <f t="shared" si="16"/>
        <v>1</v>
      </c>
      <c r="V56">
        <f t="shared" si="16"/>
        <v>1</v>
      </c>
      <c r="W56">
        <f t="shared" si="16"/>
        <v>1</v>
      </c>
      <c r="X56">
        <f t="shared" si="16"/>
        <v>1</v>
      </c>
      <c r="Y56">
        <f t="shared" si="16"/>
        <v>1</v>
      </c>
      <c r="Z56">
        <f t="shared" si="16"/>
        <v>1</v>
      </c>
      <c r="AA56">
        <f t="shared" si="16"/>
        <v>1</v>
      </c>
      <c r="AB56" s="11">
        <f t="shared" ref="AB56:AB61" si="17">SUM(D56:AA56)</f>
        <v>24</v>
      </c>
    </row>
    <row r="57" spans="1:236">
      <c r="B57" s="86" t="s">
        <v>110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0.3</v>
      </c>
      <c r="W57">
        <v>1</v>
      </c>
      <c r="X57">
        <v>1</v>
      </c>
      <c r="Y57">
        <v>1</v>
      </c>
      <c r="Z57">
        <v>1</v>
      </c>
      <c r="AA57">
        <v>1</v>
      </c>
      <c r="AB57" s="11">
        <f t="shared" si="17"/>
        <v>23.3</v>
      </c>
    </row>
    <row r="58" spans="1:236">
      <c r="B58" s="86" t="s">
        <v>107</v>
      </c>
      <c r="D58">
        <f t="shared" ref="D58:I58" si="18">D57*0.2</f>
        <v>0.2</v>
      </c>
      <c r="E58">
        <f t="shared" si="18"/>
        <v>0.2</v>
      </c>
      <c r="F58">
        <f t="shared" si="18"/>
        <v>0.2</v>
      </c>
      <c r="G58">
        <f t="shared" si="18"/>
        <v>0.2</v>
      </c>
      <c r="H58">
        <f t="shared" si="18"/>
        <v>0.2</v>
      </c>
      <c r="I58">
        <f t="shared" si="18"/>
        <v>0.2</v>
      </c>
      <c r="J58">
        <f>J57*0.2</f>
        <v>0.2</v>
      </c>
      <c r="K58">
        <f t="shared" ref="K58:AA58" si="19">K57*0.2</f>
        <v>0.2</v>
      </c>
      <c r="L58">
        <f t="shared" si="19"/>
        <v>0.2</v>
      </c>
      <c r="M58">
        <f t="shared" si="19"/>
        <v>0.2</v>
      </c>
      <c r="N58">
        <f t="shared" si="19"/>
        <v>0.2</v>
      </c>
      <c r="O58">
        <f t="shared" si="19"/>
        <v>0.2</v>
      </c>
      <c r="P58">
        <f t="shared" si="19"/>
        <v>0.2</v>
      </c>
      <c r="Q58">
        <f t="shared" si="19"/>
        <v>0.2</v>
      </c>
      <c r="R58">
        <f t="shared" si="19"/>
        <v>0.2</v>
      </c>
      <c r="S58">
        <f t="shared" si="19"/>
        <v>0.2</v>
      </c>
      <c r="T58">
        <f t="shared" si="19"/>
        <v>0.2</v>
      </c>
      <c r="U58">
        <f t="shared" si="19"/>
        <v>0.2</v>
      </c>
      <c r="V58">
        <f t="shared" si="19"/>
        <v>0.06</v>
      </c>
      <c r="W58">
        <f t="shared" si="19"/>
        <v>0.2</v>
      </c>
      <c r="X58">
        <f t="shared" si="19"/>
        <v>0.2</v>
      </c>
      <c r="Y58">
        <f t="shared" si="19"/>
        <v>0.2</v>
      </c>
      <c r="Z58">
        <f t="shared" si="19"/>
        <v>0.2</v>
      </c>
      <c r="AA58">
        <f t="shared" si="19"/>
        <v>0.2</v>
      </c>
      <c r="AB58" s="11">
        <f t="shared" si="17"/>
        <v>4.6600000000000019</v>
      </c>
    </row>
    <row r="59" spans="1:236">
      <c r="B59" s="86" t="s">
        <v>105</v>
      </c>
      <c r="V59">
        <v>0.7</v>
      </c>
      <c r="AB59" s="11">
        <f t="shared" si="17"/>
        <v>0.7</v>
      </c>
    </row>
    <row r="60" spans="1:236">
      <c r="B60" s="86" t="s">
        <v>74</v>
      </c>
      <c r="D60">
        <f t="shared" ref="D60:I60" si="20">D57*0.8</f>
        <v>0.8</v>
      </c>
      <c r="E60">
        <f t="shared" si="20"/>
        <v>0.8</v>
      </c>
      <c r="F60">
        <f t="shared" si="20"/>
        <v>0.8</v>
      </c>
      <c r="G60">
        <f t="shared" si="20"/>
        <v>0.8</v>
      </c>
      <c r="H60">
        <f t="shared" si="20"/>
        <v>0.8</v>
      </c>
      <c r="I60">
        <f t="shared" si="20"/>
        <v>0.8</v>
      </c>
      <c r="J60">
        <f>J57*0.8</f>
        <v>0.8</v>
      </c>
      <c r="K60">
        <f>K57*0.8</f>
        <v>0.8</v>
      </c>
      <c r="L60">
        <f>L57*0.8</f>
        <v>0.8</v>
      </c>
      <c r="M60">
        <f>M57*0.8</f>
        <v>0.8</v>
      </c>
      <c r="N60">
        <f>N57*0.8</f>
        <v>0.8</v>
      </c>
      <c r="O60">
        <f t="shared" ref="O60:AA60" si="21">O57*0.8</f>
        <v>0.8</v>
      </c>
      <c r="P60">
        <f t="shared" si="21"/>
        <v>0.8</v>
      </c>
      <c r="Q60">
        <f t="shared" si="21"/>
        <v>0.8</v>
      </c>
      <c r="R60">
        <f t="shared" si="21"/>
        <v>0.8</v>
      </c>
      <c r="S60">
        <f t="shared" si="21"/>
        <v>0.8</v>
      </c>
      <c r="T60">
        <f t="shared" si="21"/>
        <v>0.8</v>
      </c>
      <c r="U60">
        <f t="shared" si="21"/>
        <v>0.8</v>
      </c>
      <c r="V60">
        <f t="shared" si="21"/>
        <v>0.24</v>
      </c>
      <c r="W60">
        <f t="shared" si="21"/>
        <v>0.8</v>
      </c>
      <c r="X60">
        <f t="shared" si="21"/>
        <v>0.8</v>
      </c>
      <c r="Y60">
        <f t="shared" si="21"/>
        <v>0.8</v>
      </c>
      <c r="Z60">
        <f t="shared" si="21"/>
        <v>0.8</v>
      </c>
      <c r="AA60">
        <f t="shared" si="21"/>
        <v>0.8</v>
      </c>
      <c r="AB60" s="11">
        <f t="shared" si="17"/>
        <v>18.640000000000008</v>
      </c>
      <c r="AF60" s="84"/>
      <c r="AG60" s="84"/>
      <c r="AH60" s="84"/>
      <c r="AI60" s="84"/>
      <c r="AJ60" s="84"/>
      <c r="AK60" s="84"/>
      <c r="AZ60" s="86"/>
      <c r="BA60" s="86"/>
      <c r="BB60" s="85"/>
      <c r="BF60" s="84"/>
      <c r="BG60" s="84"/>
      <c r="BH60" s="84"/>
      <c r="BI60" s="84"/>
      <c r="BJ60" s="84"/>
      <c r="BK60" s="84"/>
      <c r="BZ60" s="86"/>
      <c r="CA60" s="86"/>
      <c r="CB60" s="85"/>
      <c r="CF60" s="84"/>
      <c r="CG60" s="84"/>
      <c r="CH60" s="84"/>
      <c r="CI60" s="84"/>
      <c r="CJ60" s="84"/>
      <c r="CK60" s="84"/>
      <c r="CZ60" s="86"/>
      <c r="DA60" s="86"/>
      <c r="DB60" s="85"/>
      <c r="DF60" s="84"/>
      <c r="DG60" s="84"/>
      <c r="DH60" s="84"/>
      <c r="DI60" s="84"/>
      <c r="DJ60" s="84"/>
      <c r="DK60" s="84"/>
      <c r="DZ60" s="86"/>
      <c r="EA60" s="86"/>
      <c r="EB60" s="85"/>
      <c r="EF60" s="84"/>
      <c r="EG60" s="84"/>
      <c r="EH60" s="84"/>
      <c r="EI60" s="84"/>
      <c r="EJ60" s="84"/>
      <c r="EK60" s="84"/>
      <c r="EZ60" s="86"/>
      <c r="FA60" s="86"/>
      <c r="FB60" s="85"/>
      <c r="FF60" s="84"/>
      <c r="FG60" s="84"/>
      <c r="FH60" s="84"/>
      <c r="FI60" s="84"/>
      <c r="FJ60" s="84"/>
      <c r="FK60" s="84"/>
      <c r="FZ60" s="86"/>
      <c r="GA60" s="86"/>
      <c r="GB60" s="85"/>
      <c r="GF60" s="84"/>
      <c r="GG60" s="84"/>
      <c r="GH60" s="84"/>
      <c r="GI60" s="84"/>
      <c r="GJ60" s="84"/>
      <c r="GK60" s="84"/>
      <c r="GZ60" s="86"/>
      <c r="HA60" s="86"/>
      <c r="HB60" s="85"/>
      <c r="HF60" s="84"/>
      <c r="HG60" s="84"/>
      <c r="HH60" s="84"/>
      <c r="HI60" s="84"/>
      <c r="HJ60" s="84"/>
      <c r="HK60" s="84"/>
      <c r="HZ60" s="86"/>
      <c r="IA60" s="86"/>
      <c r="IB60" s="85"/>
    </row>
    <row r="61" spans="1:236">
      <c r="B61" s="86" t="s">
        <v>73</v>
      </c>
      <c r="AB61" s="11">
        <f t="shared" si="17"/>
        <v>0</v>
      </c>
    </row>
    <row r="62" spans="1:236">
      <c r="AB62" s="11"/>
      <c r="AF62" s="84"/>
      <c r="AG62" s="84"/>
      <c r="AH62" s="84"/>
      <c r="AI62" s="84"/>
      <c r="AJ62" s="84"/>
      <c r="AK62" s="84"/>
      <c r="AZ62" s="86"/>
      <c r="BA62" s="86"/>
      <c r="BB62" s="85"/>
      <c r="BG62" s="84"/>
      <c r="BH62" s="84"/>
      <c r="BI62" s="84"/>
      <c r="BJ62" s="84"/>
      <c r="BK62" s="84"/>
      <c r="BZ62" s="86"/>
      <c r="CA62" s="86"/>
      <c r="CB62" s="128"/>
      <c r="CC62" s="126"/>
      <c r="CG62" s="84"/>
      <c r="CH62" s="84"/>
      <c r="CI62" s="84"/>
      <c r="CJ62" s="84"/>
      <c r="CK62" s="84"/>
      <c r="CZ62" s="86"/>
      <c r="DA62" s="86"/>
      <c r="DB62" s="128"/>
      <c r="DC62" s="126"/>
      <c r="DG62" s="84"/>
      <c r="DH62" s="84"/>
      <c r="DI62" s="84"/>
      <c r="DJ62" s="84"/>
      <c r="DK62" s="84"/>
      <c r="DZ62" s="86"/>
      <c r="EA62" s="86"/>
      <c r="EB62" s="128"/>
      <c r="EC62" s="126"/>
      <c r="EF62" s="84"/>
      <c r="EG62" s="84"/>
      <c r="EH62" s="84"/>
      <c r="EI62" s="84"/>
      <c r="EJ62" s="84"/>
      <c r="EK62" s="84"/>
      <c r="EZ62" s="86"/>
      <c r="FA62" s="86"/>
      <c r="FB62" s="85"/>
      <c r="FF62" s="84"/>
      <c r="FG62" s="84"/>
      <c r="FH62" s="84"/>
      <c r="FI62" s="84"/>
      <c r="FJ62" s="84"/>
      <c r="FK62" s="84"/>
      <c r="FZ62" s="86"/>
      <c r="GA62" s="86"/>
      <c r="GB62" s="85"/>
      <c r="GF62" s="84"/>
      <c r="GG62" s="84"/>
      <c r="GH62" s="84"/>
      <c r="GI62" s="84"/>
      <c r="GJ62" s="84"/>
      <c r="GK62" s="84"/>
      <c r="GZ62" s="86"/>
      <c r="HA62" s="86"/>
      <c r="HB62" s="85"/>
      <c r="HF62" s="84"/>
      <c r="HG62" s="84"/>
      <c r="HH62" s="84"/>
      <c r="HI62" s="84"/>
      <c r="HJ62" s="84"/>
      <c r="HK62" s="84"/>
      <c r="HZ62" s="86"/>
      <c r="IA62" s="86"/>
      <c r="IB62" s="85"/>
    </row>
    <row r="63" spans="1:236">
      <c r="B63" s="86" t="s">
        <v>113</v>
      </c>
    </row>
    <row r="64" spans="1:236">
      <c r="BB64" s="11"/>
      <c r="CB64" s="11"/>
      <c r="DB64" s="11"/>
      <c r="EB64" s="11"/>
      <c r="FB64" s="11"/>
      <c r="GB64" s="11"/>
    </row>
    <row r="65" spans="1:184" ht="15">
      <c r="A65" s="83" t="s">
        <v>3</v>
      </c>
      <c r="B65" s="134" t="s">
        <v>61</v>
      </c>
      <c r="C65" s="135">
        <v>39761</v>
      </c>
      <c r="D65" t="s">
        <v>218</v>
      </c>
      <c r="P65" t="s">
        <v>217</v>
      </c>
      <c r="AB65" s="11">
        <f>SUM(AB67:AB70)</f>
        <v>24</v>
      </c>
    </row>
    <row r="66" spans="1:184">
      <c r="B66" t="s">
        <v>53</v>
      </c>
      <c r="C66" t="s">
        <v>87</v>
      </c>
      <c r="D66">
        <v>0</v>
      </c>
      <c r="E66">
        <v>1</v>
      </c>
      <c r="F66">
        <v>2</v>
      </c>
      <c r="G66">
        <v>3</v>
      </c>
      <c r="H66">
        <v>4</v>
      </c>
      <c r="I66">
        <v>5</v>
      </c>
      <c r="J66">
        <v>6</v>
      </c>
      <c r="K66">
        <v>7</v>
      </c>
      <c r="L66">
        <v>8</v>
      </c>
      <c r="M66">
        <v>9</v>
      </c>
      <c r="N66">
        <v>10</v>
      </c>
      <c r="O66">
        <v>11</v>
      </c>
      <c r="P66">
        <v>12</v>
      </c>
      <c r="Q66">
        <v>13</v>
      </c>
      <c r="R66">
        <v>14</v>
      </c>
      <c r="S66">
        <v>15</v>
      </c>
      <c r="T66">
        <v>16</v>
      </c>
      <c r="U66">
        <v>17</v>
      </c>
      <c r="V66">
        <v>18</v>
      </c>
      <c r="W66">
        <v>19</v>
      </c>
      <c r="X66">
        <v>20</v>
      </c>
      <c r="Y66">
        <v>21</v>
      </c>
      <c r="Z66">
        <v>22</v>
      </c>
      <c r="AA66">
        <v>23</v>
      </c>
      <c r="AB66" s="86" t="s">
        <v>57</v>
      </c>
      <c r="BB66" s="11"/>
      <c r="CB66" s="11"/>
      <c r="DB66" s="11"/>
      <c r="EB66" s="11"/>
      <c r="FB66" s="11"/>
      <c r="GB66" s="11"/>
    </row>
    <row r="67" spans="1:184">
      <c r="B67" s="86" t="s">
        <v>54</v>
      </c>
      <c r="D67">
        <v>1</v>
      </c>
      <c r="E67">
        <v>1</v>
      </c>
      <c r="F67">
        <v>0.3</v>
      </c>
      <c r="G67">
        <v>0.8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0.9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 s="11">
        <f t="shared" ref="AB67:AB72" si="22">SUM(D67:AA67)</f>
        <v>23</v>
      </c>
      <c r="BB67" s="11"/>
      <c r="CB67" s="11"/>
      <c r="DB67" s="11"/>
      <c r="EB67" s="11"/>
      <c r="FB67" s="11"/>
      <c r="GB67" s="11"/>
    </row>
    <row r="68" spans="1:184">
      <c r="B68" s="86" t="s">
        <v>55</v>
      </c>
      <c r="G68">
        <v>0.2</v>
      </c>
      <c r="N68">
        <v>0.1</v>
      </c>
      <c r="AB68" s="11">
        <f t="shared" si="22"/>
        <v>0.30000000000000004</v>
      </c>
      <c r="BB68" s="11"/>
      <c r="CB68" s="11"/>
      <c r="DB68" s="11"/>
      <c r="EB68" s="11"/>
      <c r="FB68" s="11"/>
      <c r="GB68" s="11"/>
    </row>
    <row r="69" spans="1:184">
      <c r="B69" s="86" t="s">
        <v>56</v>
      </c>
      <c r="AB69" s="11">
        <f t="shared" si="22"/>
        <v>0</v>
      </c>
      <c r="BB69" s="11"/>
      <c r="CB69" s="11"/>
      <c r="DB69" s="11"/>
      <c r="EB69" s="11"/>
      <c r="FB69" s="11"/>
      <c r="GB69" s="11"/>
    </row>
    <row r="70" spans="1:184">
      <c r="B70" s="86" t="s">
        <v>16</v>
      </c>
      <c r="F70">
        <v>0.7</v>
      </c>
      <c r="T70" s="11"/>
      <c r="AB70" s="11">
        <f t="shared" si="22"/>
        <v>0.7</v>
      </c>
    </row>
    <row r="71" spans="1:184" ht="15">
      <c r="B71" s="136" t="s">
        <v>220</v>
      </c>
      <c r="T71" s="11"/>
      <c r="AB71" s="11">
        <f t="shared" si="22"/>
        <v>0</v>
      </c>
    </row>
    <row r="72" spans="1:184" ht="15">
      <c r="B72" s="136" t="s">
        <v>221</v>
      </c>
      <c r="F72">
        <v>0.7</v>
      </c>
      <c r="AB72" s="11">
        <f t="shared" si="22"/>
        <v>0.7</v>
      </c>
    </row>
    <row r="74" spans="1:184">
      <c r="B74" s="86" t="s">
        <v>112</v>
      </c>
      <c r="F74">
        <v>1</v>
      </c>
      <c r="AB74">
        <f>SUM(D74:AA74)</f>
        <v>1</v>
      </c>
    </row>
    <row r="75" spans="1:184">
      <c r="B75" s="86" t="s">
        <v>108</v>
      </c>
      <c r="G75">
        <v>1</v>
      </c>
      <c r="H75">
        <v>12</v>
      </c>
      <c r="I75">
        <v>12</v>
      </c>
      <c r="J75">
        <v>12</v>
      </c>
      <c r="K75">
        <v>12</v>
      </c>
      <c r="L75">
        <v>12</v>
      </c>
      <c r="M75">
        <v>12</v>
      </c>
      <c r="Y75">
        <v>11</v>
      </c>
      <c r="Z75">
        <v>11</v>
      </c>
      <c r="AA75">
        <v>11</v>
      </c>
      <c r="AB75">
        <f>SUM(D75:AA75)</f>
        <v>106</v>
      </c>
    </row>
    <row r="77" spans="1:184">
      <c r="A77" s="83" t="s">
        <v>47</v>
      </c>
      <c r="B77" s="86" t="s">
        <v>57</v>
      </c>
      <c r="D77">
        <f t="shared" ref="D77:I77" si="23">SUM(D79:D82)</f>
        <v>1</v>
      </c>
      <c r="E77">
        <f t="shared" si="23"/>
        <v>1</v>
      </c>
      <c r="F77">
        <f t="shared" si="23"/>
        <v>1</v>
      </c>
      <c r="G77">
        <f t="shared" si="23"/>
        <v>0.99999999999999989</v>
      </c>
      <c r="H77">
        <f t="shared" si="23"/>
        <v>1</v>
      </c>
      <c r="I77">
        <f t="shared" si="23"/>
        <v>1</v>
      </c>
      <c r="J77">
        <f>SUM(J79:J82)</f>
        <v>1</v>
      </c>
      <c r="K77">
        <f t="shared" ref="K77:AA77" si="24">SUM(K79:K82)</f>
        <v>1</v>
      </c>
      <c r="L77">
        <f t="shared" si="24"/>
        <v>1</v>
      </c>
      <c r="M77">
        <f t="shared" si="24"/>
        <v>1</v>
      </c>
      <c r="N77">
        <f t="shared" si="24"/>
        <v>1</v>
      </c>
      <c r="O77">
        <f t="shared" si="24"/>
        <v>1</v>
      </c>
      <c r="P77">
        <f t="shared" si="24"/>
        <v>1</v>
      </c>
      <c r="Q77">
        <f t="shared" si="24"/>
        <v>1</v>
      </c>
      <c r="R77">
        <f t="shared" si="24"/>
        <v>1</v>
      </c>
      <c r="S77">
        <f t="shared" si="24"/>
        <v>1</v>
      </c>
      <c r="T77">
        <f t="shared" si="24"/>
        <v>1</v>
      </c>
      <c r="U77">
        <f t="shared" si="24"/>
        <v>1</v>
      </c>
      <c r="V77">
        <f t="shared" si="24"/>
        <v>1</v>
      </c>
      <c r="W77">
        <f t="shared" si="24"/>
        <v>1</v>
      </c>
      <c r="X77">
        <f t="shared" si="24"/>
        <v>1</v>
      </c>
      <c r="Y77">
        <f t="shared" si="24"/>
        <v>1</v>
      </c>
      <c r="Z77">
        <f t="shared" si="24"/>
        <v>1</v>
      </c>
      <c r="AA77">
        <f t="shared" si="24"/>
        <v>1</v>
      </c>
      <c r="AB77" s="11">
        <f>SUM(D77:AA77)</f>
        <v>24</v>
      </c>
    </row>
    <row r="78" spans="1:184">
      <c r="B78" s="86" t="s">
        <v>110</v>
      </c>
      <c r="D78">
        <v>1</v>
      </c>
      <c r="E78">
        <v>1</v>
      </c>
      <c r="F78">
        <v>0.3</v>
      </c>
      <c r="G78">
        <v>0.7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0.9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0</v>
      </c>
      <c r="Z78">
        <v>0</v>
      </c>
      <c r="AA78">
        <v>1</v>
      </c>
      <c r="AB78" s="11">
        <f>SUM(D78:AA78)</f>
        <v>14.9</v>
      </c>
      <c r="BB78" s="11"/>
      <c r="CB78" s="11"/>
      <c r="DB78" s="11"/>
      <c r="EB78" s="11"/>
      <c r="FB78" s="11"/>
      <c r="GB78" s="11"/>
    </row>
    <row r="79" spans="1:184">
      <c r="B79" s="86" t="s">
        <v>107</v>
      </c>
      <c r="D79">
        <f t="shared" ref="D79:I79" si="25">D78*0.2</f>
        <v>0.2</v>
      </c>
      <c r="E79">
        <f t="shared" si="25"/>
        <v>0.2</v>
      </c>
      <c r="F79">
        <f t="shared" si="25"/>
        <v>0.06</v>
      </c>
      <c r="G79">
        <f t="shared" si="25"/>
        <v>0.13999999999999999</v>
      </c>
      <c r="H79">
        <f t="shared" si="25"/>
        <v>0</v>
      </c>
      <c r="I79">
        <f t="shared" si="25"/>
        <v>0</v>
      </c>
      <c r="J79">
        <f>J78*0.2</f>
        <v>0</v>
      </c>
      <c r="K79">
        <f t="shared" ref="K79:AA79" si="26">K78*0.2</f>
        <v>0</v>
      </c>
      <c r="L79">
        <f t="shared" si="26"/>
        <v>0</v>
      </c>
      <c r="M79">
        <f t="shared" si="26"/>
        <v>0</v>
      </c>
      <c r="N79">
        <f t="shared" si="26"/>
        <v>0.18000000000000002</v>
      </c>
      <c r="O79">
        <f t="shared" si="26"/>
        <v>0.2</v>
      </c>
      <c r="P79">
        <f t="shared" si="26"/>
        <v>0.2</v>
      </c>
      <c r="Q79">
        <f t="shared" si="26"/>
        <v>0.2</v>
      </c>
      <c r="R79">
        <f t="shared" si="26"/>
        <v>0.2</v>
      </c>
      <c r="S79">
        <f t="shared" si="26"/>
        <v>0.2</v>
      </c>
      <c r="T79">
        <f t="shared" si="26"/>
        <v>0.2</v>
      </c>
      <c r="U79">
        <f t="shared" si="26"/>
        <v>0.2</v>
      </c>
      <c r="V79">
        <f t="shared" si="26"/>
        <v>0.2</v>
      </c>
      <c r="W79">
        <f t="shared" si="26"/>
        <v>0.2</v>
      </c>
      <c r="X79">
        <f t="shared" si="26"/>
        <v>0.2</v>
      </c>
      <c r="Y79">
        <f t="shared" si="26"/>
        <v>0</v>
      </c>
      <c r="Z79">
        <f t="shared" si="26"/>
        <v>0</v>
      </c>
      <c r="AA79">
        <f t="shared" si="26"/>
        <v>0.2</v>
      </c>
      <c r="AB79" s="11">
        <f>SUM(D79:AA79)</f>
        <v>2.9800000000000004</v>
      </c>
      <c r="BB79" s="11"/>
      <c r="CB79" s="11"/>
      <c r="DB79" s="11"/>
      <c r="EB79" s="11"/>
      <c r="FB79" s="11"/>
      <c r="GB79" s="11"/>
    </row>
    <row r="80" spans="1:184">
      <c r="B80" s="86" t="s">
        <v>105</v>
      </c>
      <c r="F80">
        <v>0.7</v>
      </c>
      <c r="G80">
        <v>0.3</v>
      </c>
      <c r="H80">
        <v>0.8</v>
      </c>
      <c r="N80">
        <v>0.1</v>
      </c>
      <c r="Y80">
        <v>1</v>
      </c>
      <c r="Z80">
        <v>1</v>
      </c>
      <c r="AA80">
        <v>0</v>
      </c>
      <c r="AB80" s="11">
        <f>SUM(D80:AA80)</f>
        <v>3.9000000000000004</v>
      </c>
      <c r="BB80" s="11"/>
      <c r="CB80" s="11"/>
      <c r="DB80" s="11"/>
      <c r="EB80" s="11"/>
      <c r="FB80" s="11"/>
      <c r="GB80" s="11"/>
    </row>
    <row r="81" spans="1:236">
      <c r="B81" s="86" t="s">
        <v>74</v>
      </c>
      <c r="D81">
        <f>D78*0.8</f>
        <v>0.8</v>
      </c>
      <c r="E81">
        <f>E78*0.8</f>
        <v>0.8</v>
      </c>
      <c r="F81">
        <f>F78*0.8</f>
        <v>0.24</v>
      </c>
      <c r="G81">
        <f>G78*0.8</f>
        <v>0.55999999999999994</v>
      </c>
      <c r="H81">
        <f>H78*0.8+0.2</f>
        <v>0.2</v>
      </c>
      <c r="I81">
        <v>0</v>
      </c>
      <c r="J81">
        <v>0</v>
      </c>
      <c r="K81">
        <v>0</v>
      </c>
      <c r="L81">
        <v>0</v>
      </c>
      <c r="M81">
        <v>0</v>
      </c>
      <c r="N81">
        <f>N78*0.8</f>
        <v>0.72000000000000008</v>
      </c>
      <c r="O81">
        <f t="shared" ref="O81:AA81" si="27">O78*0.8</f>
        <v>0.8</v>
      </c>
      <c r="P81">
        <f t="shared" si="27"/>
        <v>0.8</v>
      </c>
      <c r="Q81">
        <f t="shared" si="27"/>
        <v>0.8</v>
      </c>
      <c r="R81">
        <f t="shared" si="27"/>
        <v>0.8</v>
      </c>
      <c r="S81">
        <f t="shared" si="27"/>
        <v>0.8</v>
      </c>
      <c r="T81">
        <f t="shared" si="27"/>
        <v>0.8</v>
      </c>
      <c r="U81">
        <f t="shared" si="27"/>
        <v>0.8</v>
      </c>
      <c r="V81">
        <f t="shared" si="27"/>
        <v>0.8</v>
      </c>
      <c r="W81">
        <f t="shared" si="27"/>
        <v>0.8</v>
      </c>
      <c r="X81">
        <f t="shared" si="27"/>
        <v>0.8</v>
      </c>
      <c r="Y81">
        <f t="shared" si="27"/>
        <v>0</v>
      </c>
      <c r="Z81">
        <f t="shared" si="27"/>
        <v>0</v>
      </c>
      <c r="AA81">
        <f t="shared" si="27"/>
        <v>0.8</v>
      </c>
      <c r="AB81" s="11">
        <f>SUM(D81:AA81)</f>
        <v>12.120000000000003</v>
      </c>
      <c r="BB81" s="11"/>
      <c r="CB81" s="11"/>
      <c r="DB81" s="11"/>
      <c r="EB81" s="11"/>
      <c r="FB81" s="11"/>
      <c r="GB81" s="11"/>
    </row>
    <row r="82" spans="1:236">
      <c r="B82" s="86" t="s">
        <v>73</v>
      </c>
      <c r="I82">
        <v>1</v>
      </c>
      <c r="J82">
        <v>1</v>
      </c>
      <c r="K82">
        <v>1</v>
      </c>
      <c r="L82">
        <v>1</v>
      </c>
      <c r="M82">
        <v>1</v>
      </c>
      <c r="AB82" s="11">
        <f>SUM(E82:AA82)</f>
        <v>5</v>
      </c>
    </row>
    <row r="83" spans="1:236">
      <c r="B83" s="86" t="s">
        <v>222</v>
      </c>
      <c r="I83">
        <v>1</v>
      </c>
      <c r="J83">
        <v>1</v>
      </c>
      <c r="K83">
        <v>1</v>
      </c>
      <c r="L83">
        <v>1</v>
      </c>
      <c r="M83">
        <v>1</v>
      </c>
      <c r="AB83" s="11"/>
    </row>
    <row r="84" spans="1:236">
      <c r="AB84" s="11"/>
    </row>
    <row r="85" spans="1:236">
      <c r="B85" s="86" t="s">
        <v>113</v>
      </c>
      <c r="H85">
        <v>1</v>
      </c>
    </row>
    <row r="87" spans="1:236" ht="15">
      <c r="A87" s="83" t="s">
        <v>3</v>
      </c>
      <c r="B87" s="134" t="s">
        <v>62</v>
      </c>
      <c r="C87" s="135">
        <v>39762</v>
      </c>
      <c r="G87" s="84"/>
      <c r="H87" s="84"/>
      <c r="I87" s="84"/>
      <c r="J87" s="84"/>
      <c r="K87" s="84"/>
      <c r="AB87" s="128"/>
      <c r="AF87" s="84"/>
      <c r="AG87" s="84"/>
      <c r="AH87" s="84"/>
      <c r="AI87" s="84"/>
      <c r="AJ87" s="84"/>
      <c r="AK87" s="84"/>
      <c r="AZ87" s="86"/>
      <c r="BA87" s="86"/>
      <c r="BB87" s="85"/>
      <c r="BF87" s="84"/>
      <c r="BG87" s="84"/>
      <c r="BH87" s="84"/>
      <c r="BI87" s="84"/>
      <c r="BJ87" s="84"/>
      <c r="BK87" s="84"/>
      <c r="BZ87" s="86"/>
      <c r="CA87" s="86"/>
      <c r="CB87" s="85"/>
      <c r="CF87" s="84"/>
      <c r="CG87" s="84"/>
      <c r="CH87" s="84"/>
      <c r="CI87" s="84"/>
      <c r="CJ87" s="84"/>
      <c r="CK87" s="84"/>
      <c r="CZ87" s="86"/>
      <c r="DA87" s="86"/>
      <c r="DB87" s="85"/>
      <c r="DF87" s="84"/>
      <c r="DG87" s="84"/>
      <c r="DH87" s="84"/>
      <c r="DI87" s="84"/>
      <c r="DJ87" s="84"/>
      <c r="DK87" s="84"/>
      <c r="DZ87" s="86"/>
      <c r="EA87" s="86"/>
      <c r="EB87" s="85"/>
      <c r="EF87" s="84"/>
      <c r="EG87" s="84"/>
      <c r="EH87" s="84"/>
      <c r="EI87" s="84"/>
      <c r="EJ87" s="84"/>
      <c r="EK87" s="84"/>
      <c r="EZ87" s="86"/>
      <c r="FA87" s="86"/>
      <c r="FB87" s="85"/>
      <c r="FF87" s="84"/>
      <c r="FG87" s="84"/>
      <c r="FH87" s="84"/>
      <c r="FI87" s="84"/>
      <c r="FJ87" s="84"/>
      <c r="FK87" s="84"/>
      <c r="FZ87" s="86"/>
      <c r="GA87" s="86"/>
      <c r="GB87" s="85"/>
      <c r="GF87" s="84"/>
      <c r="GG87" s="84"/>
      <c r="GH87" s="84"/>
      <c r="GI87" s="84"/>
      <c r="GJ87" s="84"/>
      <c r="GK87" s="84"/>
      <c r="GZ87" s="86"/>
      <c r="HA87" s="86"/>
      <c r="HB87" s="85"/>
      <c r="HF87" s="84"/>
      <c r="HG87" s="84"/>
      <c r="HH87" s="84"/>
      <c r="HI87" s="84"/>
      <c r="HJ87" s="84"/>
      <c r="HK87" s="84"/>
      <c r="HZ87" s="86"/>
      <c r="IA87" s="86"/>
      <c r="IB87" s="85"/>
    </row>
    <row r="88" spans="1:236">
      <c r="A88">
        <v>5</v>
      </c>
      <c r="B88" s="86" t="s">
        <v>51</v>
      </c>
      <c r="D88" t="s">
        <v>218</v>
      </c>
      <c r="P88" t="s">
        <v>217</v>
      </c>
      <c r="AB88" s="11">
        <f>SUM(AB90:AB93)</f>
        <v>24</v>
      </c>
      <c r="AD88" t="s">
        <v>232</v>
      </c>
    </row>
    <row r="89" spans="1:236">
      <c r="B89" s="86" t="s">
        <v>53</v>
      </c>
      <c r="C89" s="90" t="s">
        <v>87</v>
      </c>
      <c r="D89">
        <v>0</v>
      </c>
      <c r="E89">
        <v>1</v>
      </c>
      <c r="F89">
        <v>2</v>
      </c>
      <c r="G89">
        <v>3</v>
      </c>
      <c r="H89">
        <v>4</v>
      </c>
      <c r="I89">
        <v>5</v>
      </c>
      <c r="J89">
        <v>6</v>
      </c>
      <c r="K89">
        <v>7</v>
      </c>
      <c r="L89">
        <v>8</v>
      </c>
      <c r="M89">
        <v>9</v>
      </c>
      <c r="N89">
        <v>10</v>
      </c>
      <c r="O89">
        <v>11</v>
      </c>
      <c r="P89">
        <v>12</v>
      </c>
      <c r="Q89">
        <v>13</v>
      </c>
      <c r="R89">
        <v>14</v>
      </c>
      <c r="S89">
        <v>15</v>
      </c>
      <c r="T89">
        <v>16</v>
      </c>
      <c r="U89">
        <v>17</v>
      </c>
      <c r="V89">
        <v>18</v>
      </c>
      <c r="W89">
        <v>19</v>
      </c>
      <c r="X89">
        <v>20</v>
      </c>
      <c r="Y89">
        <v>21</v>
      </c>
      <c r="Z89">
        <v>22</v>
      </c>
      <c r="AA89">
        <v>23</v>
      </c>
      <c r="AB89" s="86" t="s">
        <v>57</v>
      </c>
      <c r="AD89" s="11">
        <f>SUM(AD90:AD93)</f>
        <v>114</v>
      </c>
      <c r="AF89" s="84"/>
      <c r="AG89" s="84"/>
      <c r="AH89" s="84"/>
      <c r="AI89" s="84"/>
      <c r="AJ89" s="84"/>
      <c r="AK89" s="84"/>
      <c r="AZ89" s="86"/>
      <c r="BA89" s="86"/>
      <c r="BB89" s="85"/>
      <c r="BG89" s="84"/>
      <c r="BH89" s="84"/>
      <c r="BI89" s="84"/>
      <c r="BJ89" s="84"/>
      <c r="BK89" s="84"/>
      <c r="BZ89" s="86"/>
      <c r="CA89" s="86"/>
      <c r="CB89" s="128"/>
      <c r="CC89" s="126"/>
      <c r="CG89" s="84"/>
      <c r="CH89" s="84"/>
      <c r="CI89" s="84"/>
      <c r="CJ89" s="84"/>
      <c r="CK89" s="84"/>
      <c r="CZ89" s="86"/>
      <c r="DA89" s="86"/>
      <c r="DB89" s="128"/>
      <c r="DC89" s="126"/>
      <c r="DG89" s="84"/>
      <c r="DH89" s="84"/>
      <c r="DI89" s="84"/>
      <c r="DJ89" s="84"/>
      <c r="DK89" s="84"/>
      <c r="DZ89" s="86"/>
      <c r="EA89" s="86"/>
      <c r="EB89" s="128"/>
      <c r="EC89" s="126"/>
      <c r="EF89" s="84"/>
      <c r="EG89" s="84"/>
      <c r="EH89" s="84"/>
      <c r="EI89" s="84"/>
      <c r="EJ89" s="84"/>
      <c r="EK89" s="84"/>
      <c r="EZ89" s="86"/>
      <c r="FA89" s="86"/>
      <c r="FB89" s="85"/>
      <c r="FF89" s="84"/>
      <c r="FG89" s="84"/>
      <c r="FH89" s="84"/>
      <c r="FI89" s="84"/>
      <c r="FJ89" s="84"/>
      <c r="FK89" s="84"/>
      <c r="FZ89" s="86"/>
      <c r="GA89" s="86"/>
      <c r="GB89" s="85"/>
      <c r="GF89" s="84"/>
      <c r="GG89" s="84"/>
      <c r="GH89" s="84"/>
      <c r="GI89" s="84"/>
      <c r="GJ89" s="84"/>
      <c r="GK89" s="84"/>
      <c r="GZ89" s="86"/>
      <c r="HA89" s="86"/>
      <c r="HB89" s="85"/>
      <c r="HF89" s="84"/>
      <c r="HG89" s="84"/>
      <c r="HH89" s="84"/>
      <c r="HI89" s="84"/>
      <c r="HJ89" s="84"/>
      <c r="HK89" s="84"/>
      <c r="HZ89" s="86"/>
      <c r="IA89" s="86"/>
      <c r="IB89" s="85"/>
    </row>
    <row r="90" spans="1:236">
      <c r="B90" s="86" t="s">
        <v>54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 s="11">
        <f>SUM(D90:AA90)</f>
        <v>24</v>
      </c>
      <c r="AD90" s="11">
        <f>AB7+AB26+AB48+AB67+AB90</f>
        <v>111.7</v>
      </c>
    </row>
    <row r="91" spans="1:236">
      <c r="B91" s="86" t="s">
        <v>55</v>
      </c>
      <c r="AB91" s="11">
        <f>SUM(E91:AA91)</f>
        <v>0</v>
      </c>
      <c r="AD91" s="11">
        <f>AB8+AB27+AB49+AB68+AB91</f>
        <v>0.70000000000000007</v>
      </c>
      <c r="BB91" s="11"/>
      <c r="CB91" s="11"/>
      <c r="DB91" s="11"/>
      <c r="EB91" s="11"/>
      <c r="FB91" s="11"/>
      <c r="GB91" s="11"/>
    </row>
    <row r="92" spans="1:236">
      <c r="B92" s="86" t="s">
        <v>56</v>
      </c>
      <c r="AB92" s="11">
        <f>SUM(E92:AA92)</f>
        <v>0</v>
      </c>
      <c r="AD92" s="11">
        <f>AB9+AB28+AB50+AB69+AB92</f>
        <v>0</v>
      </c>
    </row>
    <row r="93" spans="1:236">
      <c r="B93" s="86" t="s">
        <v>16</v>
      </c>
      <c r="T93" s="11"/>
      <c r="AB93" s="11">
        <f>SUM(E93:AA93)</f>
        <v>0</v>
      </c>
      <c r="AD93" s="11">
        <f>AB10+AB29+AB51+AB70+AB93</f>
        <v>1.5999999999999999</v>
      </c>
      <c r="BB93" s="11"/>
      <c r="CB93" s="11"/>
      <c r="DB93" s="11"/>
      <c r="EB93" s="11"/>
      <c r="FB93" s="11"/>
      <c r="GB93" s="11"/>
    </row>
    <row r="94" spans="1:236">
      <c r="BB94" s="11"/>
      <c r="CB94" s="11"/>
      <c r="DB94" s="11"/>
      <c r="EB94" s="11"/>
      <c r="FB94" s="11"/>
      <c r="GB94" s="11"/>
    </row>
    <row r="95" spans="1:236">
      <c r="B95" s="86" t="s">
        <v>112</v>
      </c>
      <c r="AD95" s="15">
        <f>AB12+AB32+AB53+AB74+AB95</f>
        <v>4</v>
      </c>
      <c r="BB95" s="11"/>
      <c r="CB95" s="11"/>
      <c r="DB95" s="11"/>
      <c r="EB95" s="11"/>
      <c r="FB95" s="11"/>
      <c r="GB95" s="11"/>
    </row>
    <row r="96" spans="1:236">
      <c r="B96" s="86" t="s">
        <v>108</v>
      </c>
      <c r="AD96" s="15">
        <f>AB13+AB33+AB54+AB75+AB96</f>
        <v>116</v>
      </c>
      <c r="BB96" s="11"/>
      <c r="CB96" s="11"/>
      <c r="DB96" s="11"/>
      <c r="EB96" s="11"/>
      <c r="FB96" s="11"/>
      <c r="GB96" s="11"/>
    </row>
    <row r="97" spans="1:184">
      <c r="AD97" s="11"/>
    </row>
    <row r="98" spans="1:184">
      <c r="A98" s="83" t="s">
        <v>47</v>
      </c>
      <c r="B98" s="86" t="s">
        <v>57</v>
      </c>
      <c r="D98">
        <f t="shared" ref="D98:I98" si="28">SUM(D100:D103)</f>
        <v>1</v>
      </c>
      <c r="E98">
        <f t="shared" si="28"/>
        <v>1</v>
      </c>
      <c r="F98">
        <f t="shared" si="28"/>
        <v>1</v>
      </c>
      <c r="G98">
        <f t="shared" si="28"/>
        <v>1</v>
      </c>
      <c r="H98">
        <f t="shared" si="28"/>
        <v>1</v>
      </c>
      <c r="I98">
        <f t="shared" si="28"/>
        <v>1</v>
      </c>
      <c r="J98">
        <f>SUM(J100:J103)</f>
        <v>1</v>
      </c>
      <c r="K98">
        <f t="shared" ref="K98:AA98" si="29">SUM(K100:K103)</f>
        <v>1</v>
      </c>
      <c r="L98">
        <f t="shared" si="29"/>
        <v>1</v>
      </c>
      <c r="M98">
        <f t="shared" si="29"/>
        <v>1</v>
      </c>
      <c r="N98">
        <f t="shared" si="29"/>
        <v>1</v>
      </c>
      <c r="O98">
        <f t="shared" si="29"/>
        <v>1</v>
      </c>
      <c r="P98">
        <f t="shared" si="29"/>
        <v>1</v>
      </c>
      <c r="Q98">
        <f t="shared" si="29"/>
        <v>1</v>
      </c>
      <c r="R98">
        <f t="shared" si="29"/>
        <v>1</v>
      </c>
      <c r="S98">
        <f t="shared" si="29"/>
        <v>1</v>
      </c>
      <c r="T98">
        <f t="shared" si="29"/>
        <v>1</v>
      </c>
      <c r="U98">
        <f t="shared" si="29"/>
        <v>1</v>
      </c>
      <c r="V98">
        <f t="shared" si="29"/>
        <v>1</v>
      </c>
      <c r="W98">
        <f t="shared" si="29"/>
        <v>1</v>
      </c>
      <c r="X98">
        <f t="shared" si="29"/>
        <v>1</v>
      </c>
      <c r="Y98">
        <f t="shared" si="29"/>
        <v>1</v>
      </c>
      <c r="Z98">
        <f t="shared" si="29"/>
        <v>1</v>
      </c>
      <c r="AA98">
        <f t="shared" si="29"/>
        <v>1</v>
      </c>
      <c r="AB98" s="11">
        <f>SUM(D98:AA98)</f>
        <v>24</v>
      </c>
      <c r="AD98" s="11">
        <f>SUM(AD100:AD103)</f>
        <v>114.00000000000004</v>
      </c>
    </row>
    <row r="99" spans="1:184">
      <c r="B99" s="86" t="s">
        <v>110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 s="11">
        <f>SUM(D99:AA99)</f>
        <v>24</v>
      </c>
      <c r="AD99" s="11">
        <f>AB16+AB36+AB57+AB78+AB99</f>
        <v>102.2</v>
      </c>
    </row>
    <row r="100" spans="1:184">
      <c r="B100" s="86" t="s">
        <v>107</v>
      </c>
      <c r="D100">
        <f t="shared" ref="D100:I100" si="30">D99*0.2</f>
        <v>0.2</v>
      </c>
      <c r="E100">
        <f t="shared" si="30"/>
        <v>0.2</v>
      </c>
      <c r="F100">
        <f t="shared" si="30"/>
        <v>0.2</v>
      </c>
      <c r="G100">
        <f t="shared" si="30"/>
        <v>0.2</v>
      </c>
      <c r="H100">
        <f t="shared" si="30"/>
        <v>0.2</v>
      </c>
      <c r="I100">
        <f t="shared" si="30"/>
        <v>0.2</v>
      </c>
      <c r="J100">
        <f>J99*0.2</f>
        <v>0.2</v>
      </c>
      <c r="K100">
        <f t="shared" ref="K100:AA100" si="31">K99*0.2</f>
        <v>0.2</v>
      </c>
      <c r="L100">
        <f t="shared" si="31"/>
        <v>0.2</v>
      </c>
      <c r="M100">
        <f t="shared" si="31"/>
        <v>0.2</v>
      </c>
      <c r="N100">
        <f t="shared" si="31"/>
        <v>0.2</v>
      </c>
      <c r="O100">
        <f t="shared" si="31"/>
        <v>0.2</v>
      </c>
      <c r="P100">
        <f t="shared" si="31"/>
        <v>0.2</v>
      </c>
      <c r="Q100">
        <f t="shared" si="31"/>
        <v>0.2</v>
      </c>
      <c r="R100">
        <f t="shared" si="31"/>
        <v>0.2</v>
      </c>
      <c r="S100">
        <f t="shared" si="31"/>
        <v>0.2</v>
      </c>
      <c r="T100">
        <f t="shared" si="31"/>
        <v>0.2</v>
      </c>
      <c r="U100">
        <f t="shared" si="31"/>
        <v>0.2</v>
      </c>
      <c r="V100">
        <f t="shared" si="31"/>
        <v>0.2</v>
      </c>
      <c r="W100">
        <f t="shared" si="31"/>
        <v>0.2</v>
      </c>
      <c r="X100">
        <f t="shared" si="31"/>
        <v>0.2</v>
      </c>
      <c r="Y100">
        <f t="shared" si="31"/>
        <v>0.2</v>
      </c>
      <c r="Z100">
        <f t="shared" si="31"/>
        <v>0.2</v>
      </c>
      <c r="AA100">
        <f t="shared" si="31"/>
        <v>0.2</v>
      </c>
      <c r="AB100" s="11">
        <f>SUM(D100:AA100)</f>
        <v>4.8000000000000016</v>
      </c>
      <c r="AD100" s="11">
        <f>AB17+AB37+AB58+AB79+AB100</f>
        <v>20.440000000000005</v>
      </c>
    </row>
    <row r="101" spans="1:184">
      <c r="B101" s="86" t="s">
        <v>105</v>
      </c>
      <c r="AB101" s="11">
        <f>SUM(D101:AA101)</f>
        <v>0</v>
      </c>
      <c r="AD101" s="11">
        <f>AB18+AB38+AB59+AB80+AB101</f>
        <v>6</v>
      </c>
    </row>
    <row r="102" spans="1:184">
      <c r="B102" s="86" t="s">
        <v>74</v>
      </c>
      <c r="D102">
        <f t="shared" ref="D102:I102" si="32">D99*0.8</f>
        <v>0.8</v>
      </c>
      <c r="E102">
        <f t="shared" si="32"/>
        <v>0.8</v>
      </c>
      <c r="F102">
        <f t="shared" si="32"/>
        <v>0.8</v>
      </c>
      <c r="G102">
        <f t="shared" si="32"/>
        <v>0.8</v>
      </c>
      <c r="H102">
        <f t="shared" si="32"/>
        <v>0.8</v>
      </c>
      <c r="I102">
        <f t="shared" si="32"/>
        <v>0.8</v>
      </c>
      <c r="J102">
        <f>J99*0.8</f>
        <v>0.8</v>
      </c>
      <c r="K102">
        <f>K99*0.8</f>
        <v>0.8</v>
      </c>
      <c r="L102">
        <f>L99*0.8</f>
        <v>0.8</v>
      </c>
      <c r="M102">
        <f>M99*0.8</f>
        <v>0.8</v>
      </c>
      <c r="N102">
        <f>N99*0.8</f>
        <v>0.8</v>
      </c>
      <c r="O102">
        <f t="shared" ref="O102:AA102" si="33">O99*0.8</f>
        <v>0.8</v>
      </c>
      <c r="P102">
        <f t="shared" si="33"/>
        <v>0.8</v>
      </c>
      <c r="Q102">
        <f t="shared" si="33"/>
        <v>0.8</v>
      </c>
      <c r="R102">
        <f t="shared" si="33"/>
        <v>0.8</v>
      </c>
      <c r="S102">
        <f t="shared" si="33"/>
        <v>0.8</v>
      </c>
      <c r="T102">
        <f t="shared" si="33"/>
        <v>0.8</v>
      </c>
      <c r="U102">
        <f t="shared" si="33"/>
        <v>0.8</v>
      </c>
      <c r="V102">
        <f t="shared" si="33"/>
        <v>0.8</v>
      </c>
      <c r="W102">
        <f t="shared" si="33"/>
        <v>0.8</v>
      </c>
      <c r="X102">
        <f t="shared" si="33"/>
        <v>0.8</v>
      </c>
      <c r="Y102">
        <f t="shared" si="33"/>
        <v>0.8</v>
      </c>
      <c r="Z102">
        <f t="shared" si="33"/>
        <v>0.8</v>
      </c>
      <c r="AA102">
        <f t="shared" si="33"/>
        <v>0.8</v>
      </c>
      <c r="AB102" s="11">
        <f>SUM(D102:AA102)</f>
        <v>19.200000000000006</v>
      </c>
      <c r="AD102" s="11">
        <f>AB19+AB39+AB60+AB81+AB102</f>
        <v>82.260000000000034</v>
      </c>
    </row>
    <row r="103" spans="1:184">
      <c r="B103" s="86" t="s">
        <v>73</v>
      </c>
      <c r="AB103" s="11">
        <f>SUM(E103:AA103)</f>
        <v>0</v>
      </c>
      <c r="AD103" s="11">
        <f>AB20+AB40+AB61+AB82+AB103</f>
        <v>5.3</v>
      </c>
    </row>
    <row r="104" spans="1:184">
      <c r="AB104" s="11"/>
    </row>
    <row r="105" spans="1:184">
      <c r="B105" s="86" t="s">
        <v>113</v>
      </c>
      <c r="AD105" s="11">
        <f>AB42</f>
        <v>0</v>
      </c>
      <c r="BB105" s="11"/>
      <c r="CB105" s="11"/>
      <c r="DB105" s="11"/>
      <c r="EB105" s="11"/>
      <c r="FB105" s="11"/>
      <c r="GB105" s="11"/>
    </row>
    <row r="106" spans="1:184">
      <c r="B106" s="86"/>
      <c r="BB106" s="11"/>
      <c r="CB106" s="11"/>
      <c r="DB106" s="11"/>
      <c r="EB106" s="11"/>
      <c r="FB106" s="11"/>
      <c r="GB106" s="11"/>
    </row>
    <row r="107" spans="1:184" ht="15">
      <c r="A107" s="83" t="s">
        <v>3</v>
      </c>
      <c r="B107" s="134" t="s">
        <v>224</v>
      </c>
      <c r="C107" s="135">
        <v>39763</v>
      </c>
      <c r="G107" s="84"/>
      <c r="H107" s="84"/>
      <c r="I107" s="84"/>
      <c r="J107" s="84"/>
      <c r="K107" s="84"/>
      <c r="AB107" s="128"/>
      <c r="AD107" s="11">
        <f>AB44</f>
        <v>1</v>
      </c>
      <c r="BB107" s="11"/>
      <c r="CB107" s="11"/>
      <c r="DB107" s="11"/>
      <c r="EB107" s="11"/>
      <c r="FB107" s="11"/>
      <c r="GB107" s="11"/>
    </row>
    <row r="108" spans="1:184">
      <c r="B108" s="86" t="s">
        <v>51</v>
      </c>
      <c r="D108" t="s">
        <v>218</v>
      </c>
      <c r="L108" t="s">
        <v>216</v>
      </c>
      <c r="T108" t="s">
        <v>217</v>
      </c>
      <c r="AB108" s="11">
        <f>SUM(AB110:AB113)</f>
        <v>24</v>
      </c>
      <c r="BB108" s="11"/>
      <c r="CB108" s="11"/>
      <c r="DB108" s="11"/>
      <c r="EB108" s="11"/>
      <c r="FB108" s="11"/>
      <c r="GB108" s="11"/>
    </row>
    <row r="109" spans="1:184">
      <c r="B109" s="86" t="s">
        <v>53</v>
      </c>
      <c r="C109" s="90" t="s">
        <v>87</v>
      </c>
      <c r="D109">
        <v>0</v>
      </c>
      <c r="E109">
        <v>1</v>
      </c>
      <c r="F109">
        <v>2</v>
      </c>
      <c r="G109">
        <v>3</v>
      </c>
      <c r="H109">
        <v>4</v>
      </c>
      <c r="I109">
        <v>5</v>
      </c>
      <c r="J109">
        <v>6</v>
      </c>
      <c r="K109">
        <v>7</v>
      </c>
      <c r="L109">
        <v>8</v>
      </c>
      <c r="M109">
        <v>9</v>
      </c>
      <c r="N109">
        <v>10</v>
      </c>
      <c r="O109">
        <v>11</v>
      </c>
      <c r="P109">
        <v>12</v>
      </c>
      <c r="Q109">
        <v>13</v>
      </c>
      <c r="R109">
        <v>14</v>
      </c>
      <c r="S109">
        <v>15</v>
      </c>
      <c r="T109">
        <v>16</v>
      </c>
      <c r="U109">
        <v>17</v>
      </c>
      <c r="V109">
        <v>18</v>
      </c>
      <c r="W109">
        <v>19</v>
      </c>
      <c r="X109">
        <v>20</v>
      </c>
      <c r="Y109">
        <v>21</v>
      </c>
      <c r="Z109">
        <v>22</v>
      </c>
      <c r="AA109">
        <v>23</v>
      </c>
      <c r="AB109" s="86" t="s">
        <v>57</v>
      </c>
      <c r="BB109" s="11"/>
      <c r="CB109" s="11"/>
      <c r="DB109" s="11"/>
      <c r="EB109" s="11"/>
      <c r="FB109" s="11"/>
      <c r="GB109" s="11"/>
    </row>
    <row r="110" spans="1:184">
      <c r="B110" s="86" t="s">
        <v>54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 s="11">
        <f>SUM(D110:AA110)</f>
        <v>24</v>
      </c>
      <c r="BB110" s="11"/>
      <c r="CB110" s="11"/>
      <c r="DB110" s="11"/>
      <c r="EB110" s="11"/>
      <c r="FB110" s="11"/>
      <c r="GB110" s="11"/>
    </row>
    <row r="111" spans="1:184">
      <c r="B111" s="86" t="s">
        <v>55</v>
      </c>
      <c r="AB111" s="11">
        <f t="shared" ref="AB111:AB116" si="34">SUM(D111:AA111)</f>
        <v>0</v>
      </c>
      <c r="BB111" s="11"/>
      <c r="CB111" s="11"/>
      <c r="DB111" s="11"/>
      <c r="EB111" s="11"/>
      <c r="FB111" s="11"/>
      <c r="GB111" s="11"/>
    </row>
    <row r="112" spans="1:184">
      <c r="B112" s="86" t="s">
        <v>56</v>
      </c>
      <c r="AB112" s="11">
        <f t="shared" si="34"/>
        <v>0</v>
      </c>
      <c r="BB112" s="11"/>
      <c r="CB112" s="11"/>
      <c r="DB112" s="11"/>
      <c r="EB112" s="11"/>
      <c r="FB112" s="11"/>
      <c r="GB112" s="11"/>
    </row>
    <row r="113" spans="1:184">
      <c r="B113" s="86" t="s">
        <v>16</v>
      </c>
      <c r="T113" s="11"/>
      <c r="AB113" s="11">
        <f t="shared" si="34"/>
        <v>0</v>
      </c>
      <c r="BB113" s="11"/>
      <c r="CB113" s="11"/>
      <c r="DB113" s="11"/>
      <c r="EB113" s="11"/>
      <c r="FB113" s="11"/>
      <c r="GB113" s="11"/>
    </row>
    <row r="114" spans="1:184">
      <c r="AB114" s="11">
        <f t="shared" si="34"/>
        <v>0</v>
      </c>
      <c r="BB114" s="11"/>
      <c r="CB114" s="11"/>
      <c r="DB114" s="11"/>
      <c r="EB114" s="11"/>
      <c r="FB114" s="11"/>
      <c r="GB114" s="11"/>
    </row>
    <row r="115" spans="1:184">
      <c r="B115" s="86" t="s">
        <v>112</v>
      </c>
      <c r="AB115" s="11">
        <f t="shared" si="34"/>
        <v>0</v>
      </c>
      <c r="BB115" s="11"/>
      <c r="CB115" s="11"/>
      <c r="DB115" s="11"/>
      <c r="EB115" s="11"/>
      <c r="FB115" s="11"/>
      <c r="GB115" s="11"/>
    </row>
    <row r="116" spans="1:184">
      <c r="B116" s="86" t="s">
        <v>108</v>
      </c>
      <c r="R116">
        <v>1</v>
      </c>
      <c r="AB116" s="11">
        <f t="shared" si="34"/>
        <v>1</v>
      </c>
      <c r="BB116" s="11"/>
      <c r="CB116" s="11"/>
      <c r="DB116" s="11"/>
      <c r="EB116" s="11"/>
      <c r="FB116" s="11"/>
      <c r="GB116" s="11"/>
    </row>
    <row r="117" spans="1:184">
      <c r="BB117" s="11"/>
      <c r="CB117" s="11"/>
      <c r="DB117" s="11"/>
      <c r="EB117" s="11"/>
      <c r="FB117" s="11"/>
      <c r="GB117" s="11"/>
    </row>
    <row r="118" spans="1:184">
      <c r="A118" s="83" t="s">
        <v>47</v>
      </c>
      <c r="B118" s="86" t="s">
        <v>57</v>
      </c>
      <c r="D118">
        <f t="shared" ref="D118:I118" si="35">SUM(D120:D123)</f>
        <v>1</v>
      </c>
      <c r="E118">
        <f t="shared" si="35"/>
        <v>1</v>
      </c>
      <c r="F118">
        <f t="shared" si="35"/>
        <v>1</v>
      </c>
      <c r="G118">
        <f t="shared" si="35"/>
        <v>1</v>
      </c>
      <c r="H118">
        <f t="shared" si="35"/>
        <v>1</v>
      </c>
      <c r="I118">
        <f t="shared" si="35"/>
        <v>1</v>
      </c>
      <c r="J118">
        <f>SUM(J120:J123)</f>
        <v>1</v>
      </c>
      <c r="K118">
        <f t="shared" ref="K118:AA118" si="36">SUM(K120:K123)</f>
        <v>1</v>
      </c>
      <c r="L118">
        <f t="shared" si="36"/>
        <v>1</v>
      </c>
      <c r="M118">
        <f t="shared" si="36"/>
        <v>1</v>
      </c>
      <c r="N118">
        <f t="shared" si="36"/>
        <v>1</v>
      </c>
      <c r="O118">
        <f t="shared" si="36"/>
        <v>1</v>
      </c>
      <c r="P118">
        <f t="shared" si="36"/>
        <v>1</v>
      </c>
      <c r="Q118">
        <f t="shared" si="36"/>
        <v>1</v>
      </c>
      <c r="R118">
        <f t="shared" si="36"/>
        <v>1</v>
      </c>
      <c r="S118">
        <f t="shared" si="36"/>
        <v>1</v>
      </c>
      <c r="T118">
        <f t="shared" si="36"/>
        <v>1</v>
      </c>
      <c r="U118">
        <f t="shared" si="36"/>
        <v>1</v>
      </c>
      <c r="V118">
        <f t="shared" si="36"/>
        <v>1</v>
      </c>
      <c r="W118">
        <f t="shared" si="36"/>
        <v>1</v>
      </c>
      <c r="X118">
        <f t="shared" si="36"/>
        <v>1</v>
      </c>
      <c r="Y118">
        <f t="shared" si="36"/>
        <v>1</v>
      </c>
      <c r="Z118">
        <f t="shared" si="36"/>
        <v>1</v>
      </c>
      <c r="AA118">
        <f t="shared" si="36"/>
        <v>1</v>
      </c>
      <c r="AB118" s="11">
        <f t="shared" ref="AB118:AB125" si="37">SUM(D118:AA118)</f>
        <v>24</v>
      </c>
      <c r="BB118" s="11"/>
      <c r="CB118" s="11"/>
      <c r="DB118" s="11"/>
      <c r="EB118" s="11"/>
      <c r="FB118" s="11"/>
      <c r="GB118" s="11"/>
    </row>
    <row r="119" spans="1:184">
      <c r="B119" s="86" t="s">
        <v>110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 s="11">
        <f t="shared" si="37"/>
        <v>24</v>
      </c>
      <c r="BB119" s="11"/>
      <c r="CB119" s="11"/>
      <c r="DB119" s="11"/>
      <c r="EB119" s="11"/>
      <c r="FB119" s="11"/>
      <c r="GB119" s="11"/>
    </row>
    <row r="120" spans="1:184">
      <c r="B120" s="86" t="s">
        <v>107</v>
      </c>
      <c r="D120">
        <f t="shared" ref="D120:I120" si="38">D119*0.2</f>
        <v>0.2</v>
      </c>
      <c r="E120">
        <f t="shared" si="38"/>
        <v>0.2</v>
      </c>
      <c r="F120">
        <f t="shared" si="38"/>
        <v>0.2</v>
      </c>
      <c r="G120">
        <f t="shared" si="38"/>
        <v>0.2</v>
      </c>
      <c r="H120">
        <f t="shared" si="38"/>
        <v>0.2</v>
      </c>
      <c r="I120">
        <f t="shared" si="38"/>
        <v>0.2</v>
      </c>
      <c r="J120">
        <f>J119*0.2</f>
        <v>0.2</v>
      </c>
      <c r="K120">
        <f t="shared" ref="K120:AA120" si="39">K119*0.2</f>
        <v>0.2</v>
      </c>
      <c r="L120">
        <f t="shared" si="39"/>
        <v>0.2</v>
      </c>
      <c r="M120">
        <f t="shared" si="39"/>
        <v>0.2</v>
      </c>
      <c r="N120">
        <f t="shared" si="39"/>
        <v>0.2</v>
      </c>
      <c r="O120">
        <f t="shared" si="39"/>
        <v>0.2</v>
      </c>
      <c r="P120">
        <f t="shared" si="39"/>
        <v>0.2</v>
      </c>
      <c r="Q120">
        <f t="shared" si="39"/>
        <v>0.2</v>
      </c>
      <c r="R120">
        <f t="shared" si="39"/>
        <v>0.2</v>
      </c>
      <c r="S120">
        <f t="shared" si="39"/>
        <v>0.2</v>
      </c>
      <c r="T120">
        <f t="shared" si="39"/>
        <v>0.2</v>
      </c>
      <c r="U120">
        <f t="shared" si="39"/>
        <v>0.2</v>
      </c>
      <c r="V120">
        <f t="shared" si="39"/>
        <v>0.2</v>
      </c>
      <c r="W120">
        <f t="shared" si="39"/>
        <v>0.2</v>
      </c>
      <c r="X120">
        <f t="shared" si="39"/>
        <v>0.2</v>
      </c>
      <c r="Y120">
        <f t="shared" si="39"/>
        <v>0.2</v>
      </c>
      <c r="Z120">
        <f t="shared" si="39"/>
        <v>0.2</v>
      </c>
      <c r="AA120">
        <f t="shared" si="39"/>
        <v>0.2</v>
      </c>
      <c r="AB120" s="11">
        <f t="shared" si="37"/>
        <v>4.8000000000000016</v>
      </c>
      <c r="BB120" s="11"/>
      <c r="CB120" s="11"/>
      <c r="DB120" s="11"/>
      <c r="EB120" s="11"/>
      <c r="FB120" s="11"/>
      <c r="GB120" s="11"/>
    </row>
    <row r="121" spans="1:184">
      <c r="B121" s="86" t="s">
        <v>105</v>
      </c>
      <c r="AB121" s="11">
        <f t="shared" si="37"/>
        <v>0</v>
      </c>
      <c r="BB121" s="11"/>
      <c r="CB121" s="11"/>
      <c r="DB121" s="11"/>
      <c r="EB121" s="11"/>
      <c r="FB121" s="11"/>
      <c r="GB121" s="11"/>
    </row>
    <row r="122" spans="1:184">
      <c r="B122" s="86" t="s">
        <v>74</v>
      </c>
      <c r="D122">
        <f t="shared" ref="D122:I122" si="40">D119*0.8</f>
        <v>0.8</v>
      </c>
      <c r="E122">
        <f t="shared" si="40"/>
        <v>0.8</v>
      </c>
      <c r="F122">
        <f t="shared" si="40"/>
        <v>0.8</v>
      </c>
      <c r="G122">
        <f t="shared" si="40"/>
        <v>0.8</v>
      </c>
      <c r="H122">
        <f t="shared" si="40"/>
        <v>0.8</v>
      </c>
      <c r="I122">
        <f t="shared" si="40"/>
        <v>0.8</v>
      </c>
      <c r="J122">
        <f>J119*0.8</f>
        <v>0.8</v>
      </c>
      <c r="K122">
        <f>K119*0.8</f>
        <v>0.8</v>
      </c>
      <c r="L122">
        <f>L119*0.8</f>
        <v>0.8</v>
      </c>
      <c r="M122">
        <f>M119*0.8</f>
        <v>0.8</v>
      </c>
      <c r="N122">
        <f>N119*0.8</f>
        <v>0.8</v>
      </c>
      <c r="O122">
        <f t="shared" ref="O122:AA122" si="41">O119*0.8</f>
        <v>0.8</v>
      </c>
      <c r="P122">
        <f t="shared" si="41"/>
        <v>0.8</v>
      </c>
      <c r="Q122">
        <f t="shared" si="41"/>
        <v>0.8</v>
      </c>
      <c r="R122">
        <f t="shared" si="41"/>
        <v>0.8</v>
      </c>
      <c r="S122">
        <f t="shared" si="41"/>
        <v>0.8</v>
      </c>
      <c r="T122">
        <f t="shared" si="41"/>
        <v>0.8</v>
      </c>
      <c r="U122">
        <f t="shared" si="41"/>
        <v>0.8</v>
      </c>
      <c r="V122">
        <f t="shared" si="41"/>
        <v>0.8</v>
      </c>
      <c r="W122">
        <f t="shared" si="41"/>
        <v>0.8</v>
      </c>
      <c r="X122">
        <f t="shared" si="41"/>
        <v>0.8</v>
      </c>
      <c r="Y122">
        <f t="shared" si="41"/>
        <v>0.8</v>
      </c>
      <c r="Z122">
        <f t="shared" si="41"/>
        <v>0.8</v>
      </c>
      <c r="AA122">
        <f t="shared" si="41"/>
        <v>0.8</v>
      </c>
      <c r="AB122" s="11">
        <f t="shared" si="37"/>
        <v>19.200000000000006</v>
      </c>
      <c r="BB122" s="11"/>
      <c r="CB122" s="11"/>
      <c r="DB122" s="11"/>
      <c r="EB122" s="11"/>
      <c r="FB122" s="11"/>
      <c r="GB122" s="11"/>
    </row>
    <row r="123" spans="1:184">
      <c r="B123" s="86" t="s">
        <v>73</v>
      </c>
      <c r="AB123" s="11">
        <f t="shared" si="37"/>
        <v>0</v>
      </c>
      <c r="BB123" s="11"/>
      <c r="CB123" s="11"/>
      <c r="DB123" s="11"/>
      <c r="EB123" s="11"/>
      <c r="FB123" s="11"/>
      <c r="GB123" s="11"/>
    </row>
    <row r="124" spans="1:184">
      <c r="AB124" s="11">
        <f t="shared" si="37"/>
        <v>0</v>
      </c>
      <c r="BB124" s="11"/>
      <c r="CB124" s="11"/>
      <c r="DB124" s="11"/>
      <c r="EB124" s="11"/>
      <c r="FB124" s="11"/>
      <c r="GB124" s="11"/>
    </row>
    <row r="125" spans="1:184">
      <c r="B125" s="86" t="s">
        <v>113</v>
      </c>
      <c r="AB125" s="11">
        <f t="shared" si="37"/>
        <v>0</v>
      </c>
      <c r="BB125" s="11"/>
      <c r="CB125" s="11"/>
      <c r="DB125" s="11"/>
      <c r="EB125" s="11"/>
      <c r="FB125" s="11"/>
      <c r="GB125" s="11"/>
    </row>
    <row r="126" spans="1:184">
      <c r="B126" s="86"/>
      <c r="BB126" s="11"/>
      <c r="CB126" s="11"/>
      <c r="DB126" s="11"/>
      <c r="EB126" s="11"/>
      <c r="FB126" s="11"/>
      <c r="GB126" s="11"/>
    </row>
    <row r="127" spans="1:184">
      <c r="BB127" s="11"/>
      <c r="CB127" s="11"/>
      <c r="DB127" s="11"/>
      <c r="EB127" s="11"/>
      <c r="FB127" s="11"/>
      <c r="GB127" s="11"/>
    </row>
    <row r="128" spans="1:184" ht="15">
      <c r="A128" s="83" t="s">
        <v>3</v>
      </c>
      <c r="B128" s="134" t="s">
        <v>226</v>
      </c>
      <c r="C128" s="135">
        <v>39764</v>
      </c>
      <c r="G128" s="84"/>
      <c r="H128" s="84"/>
      <c r="I128" s="84"/>
      <c r="J128" s="84"/>
      <c r="K128" s="84"/>
      <c r="AB128" s="128"/>
    </row>
    <row r="129" spans="1:236">
      <c r="B129" s="86" t="s">
        <v>51</v>
      </c>
      <c r="D129" t="s">
        <v>215</v>
      </c>
      <c r="L129" t="s">
        <v>216</v>
      </c>
      <c r="T129" t="s">
        <v>217</v>
      </c>
      <c r="AB129" s="11">
        <f>SUM(AB131:AB134)</f>
        <v>24</v>
      </c>
    </row>
    <row r="130" spans="1:236">
      <c r="B130" s="86" t="s">
        <v>53</v>
      </c>
      <c r="C130" s="90" t="s">
        <v>87</v>
      </c>
      <c r="D130">
        <v>0</v>
      </c>
      <c r="E130">
        <v>1</v>
      </c>
      <c r="F130">
        <v>2</v>
      </c>
      <c r="G130">
        <v>3</v>
      </c>
      <c r="H130">
        <v>4</v>
      </c>
      <c r="I130">
        <v>5</v>
      </c>
      <c r="J130">
        <v>6</v>
      </c>
      <c r="K130">
        <v>7</v>
      </c>
      <c r="L130">
        <v>8</v>
      </c>
      <c r="M130">
        <v>9</v>
      </c>
      <c r="N130">
        <v>10</v>
      </c>
      <c r="O130">
        <v>11</v>
      </c>
      <c r="P130">
        <v>12</v>
      </c>
      <c r="Q130">
        <v>13</v>
      </c>
      <c r="R130">
        <v>14</v>
      </c>
      <c r="S130">
        <v>15</v>
      </c>
      <c r="T130">
        <v>16</v>
      </c>
      <c r="U130">
        <v>17</v>
      </c>
      <c r="V130">
        <v>18</v>
      </c>
      <c r="W130">
        <v>19</v>
      </c>
      <c r="X130">
        <v>20</v>
      </c>
      <c r="Y130">
        <v>21</v>
      </c>
      <c r="Z130">
        <v>22</v>
      </c>
      <c r="AA130">
        <v>23</v>
      </c>
      <c r="AB130" s="86" t="s">
        <v>57</v>
      </c>
    </row>
    <row r="131" spans="1:236">
      <c r="B131" s="86" t="s">
        <v>54</v>
      </c>
      <c r="D131">
        <v>1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 s="11">
        <f>SUM(D131:AA131)</f>
        <v>24</v>
      </c>
    </row>
    <row r="132" spans="1:236">
      <c r="B132" s="86" t="s">
        <v>55</v>
      </c>
      <c r="AB132" s="11">
        <f t="shared" ref="AB132:AB137" si="42">SUM(D132:AA132)</f>
        <v>0</v>
      </c>
    </row>
    <row r="133" spans="1:236">
      <c r="B133" s="86" t="s">
        <v>56</v>
      </c>
      <c r="AB133" s="11">
        <f>SUM(D133:AA133)</f>
        <v>0</v>
      </c>
    </row>
    <row r="134" spans="1:236">
      <c r="B134" s="86" t="s">
        <v>16</v>
      </c>
      <c r="T134" s="11"/>
      <c r="AB134" s="11">
        <f t="shared" si="42"/>
        <v>0</v>
      </c>
      <c r="AF134" s="84"/>
      <c r="AG134" s="84"/>
      <c r="AH134" s="84"/>
      <c r="AI134" s="84"/>
      <c r="AJ134" s="84"/>
      <c r="AK134" s="84"/>
      <c r="AZ134" s="86"/>
      <c r="BA134" s="86"/>
      <c r="BB134" s="85"/>
      <c r="BF134" s="84"/>
      <c r="BG134" s="84"/>
      <c r="BH134" s="84"/>
      <c r="BI134" s="84"/>
      <c r="BJ134" s="84"/>
      <c r="BK134" s="84"/>
      <c r="BZ134" s="86"/>
      <c r="CA134" s="86"/>
      <c r="CB134" s="85"/>
      <c r="CF134" s="84"/>
      <c r="CG134" s="84"/>
      <c r="CH134" s="84"/>
      <c r="CI134" s="84"/>
      <c r="CJ134" s="84"/>
      <c r="CK134" s="84"/>
      <c r="CZ134" s="86"/>
      <c r="DA134" s="86"/>
      <c r="DB134" s="85"/>
      <c r="DF134" s="84"/>
      <c r="DG134" s="84"/>
      <c r="DH134" s="84"/>
      <c r="DI134" s="84"/>
      <c r="DJ134" s="84"/>
      <c r="DK134" s="84"/>
      <c r="DZ134" s="86"/>
      <c r="EA134" s="86"/>
      <c r="EB134" s="85"/>
      <c r="EF134" s="84"/>
      <c r="EG134" s="84"/>
      <c r="EH134" s="84"/>
      <c r="EI134" s="84"/>
      <c r="EJ134" s="84"/>
      <c r="EK134" s="84"/>
      <c r="EZ134" s="86"/>
      <c r="FA134" s="86"/>
      <c r="FB134" s="85"/>
      <c r="FF134" s="84"/>
      <c r="FG134" s="84"/>
      <c r="FH134" s="84"/>
      <c r="FI134" s="84"/>
      <c r="FJ134" s="84"/>
      <c r="FK134" s="84"/>
      <c r="FZ134" s="86"/>
      <c r="GA134" s="86"/>
      <c r="GB134" s="85"/>
      <c r="GF134" s="84"/>
      <c r="GG134" s="84"/>
      <c r="GH134" s="84"/>
      <c r="GI134" s="84"/>
      <c r="GJ134" s="84"/>
      <c r="GK134" s="84"/>
      <c r="GZ134" s="86"/>
      <c r="HA134" s="86"/>
      <c r="HB134" s="85"/>
      <c r="HF134" s="84"/>
      <c r="HG134" s="84"/>
      <c r="HH134" s="84"/>
      <c r="HI134" s="84"/>
      <c r="HJ134" s="84"/>
      <c r="HK134" s="84"/>
      <c r="HZ134" s="86"/>
      <c r="IA134" s="86"/>
      <c r="IB134" s="85"/>
    </row>
    <row r="135" spans="1:236">
      <c r="AB135" s="11">
        <f t="shared" si="42"/>
        <v>0</v>
      </c>
    </row>
    <row r="136" spans="1:236">
      <c r="B136" s="86" t="s">
        <v>112</v>
      </c>
      <c r="AB136" s="11">
        <f t="shared" si="42"/>
        <v>0</v>
      </c>
      <c r="AF136" s="84"/>
      <c r="AG136" s="84"/>
      <c r="AH136" s="84"/>
      <c r="AI136" s="84"/>
      <c r="AJ136" s="84"/>
      <c r="AK136" s="84"/>
      <c r="AZ136" s="86"/>
      <c r="BA136" s="86"/>
      <c r="BB136" s="85"/>
      <c r="BG136" s="84"/>
      <c r="BH136" s="84"/>
      <c r="BI136" s="84"/>
      <c r="BJ136" s="84"/>
      <c r="BK136" s="84"/>
      <c r="BZ136" s="86"/>
      <c r="CA136" s="86"/>
      <c r="CB136" s="128"/>
      <c r="CC136" s="126"/>
      <c r="CG136" s="84"/>
      <c r="CH136" s="84"/>
      <c r="CI136" s="84"/>
      <c r="CJ136" s="84"/>
      <c r="CK136" s="84"/>
      <c r="CZ136" s="86"/>
      <c r="DA136" s="86"/>
      <c r="DB136" s="128"/>
      <c r="DC136" s="126"/>
      <c r="DG136" s="84"/>
      <c r="DH136" s="84"/>
      <c r="DI136" s="84"/>
      <c r="DJ136" s="84"/>
      <c r="DK136" s="84"/>
      <c r="DZ136" s="86"/>
      <c r="EA136" s="86"/>
      <c r="EB136" s="128"/>
      <c r="EC136" s="126"/>
      <c r="EF136" s="84"/>
      <c r="EG136" s="84"/>
      <c r="EH136" s="84"/>
      <c r="EI136" s="84"/>
      <c r="EJ136" s="84"/>
      <c r="EK136" s="84"/>
      <c r="EZ136" s="86"/>
      <c r="FA136" s="86"/>
      <c r="FB136" s="85"/>
      <c r="FF136" s="84"/>
      <c r="FG136" s="84"/>
      <c r="FH136" s="84"/>
      <c r="FI136" s="84"/>
      <c r="FJ136" s="84"/>
      <c r="FK136" s="84"/>
      <c r="FZ136" s="86"/>
      <c r="GA136" s="86"/>
      <c r="GB136" s="85"/>
      <c r="GF136" s="84"/>
      <c r="GG136" s="84"/>
      <c r="GH136" s="84"/>
      <c r="GI136" s="84"/>
      <c r="GJ136" s="84"/>
      <c r="GK136" s="84"/>
      <c r="GZ136" s="86"/>
      <c r="HA136" s="86"/>
      <c r="HB136" s="85"/>
      <c r="HF136" s="84"/>
      <c r="HG136" s="84"/>
      <c r="HH136" s="84"/>
      <c r="HI136" s="84"/>
      <c r="HJ136" s="84"/>
      <c r="HK136" s="84"/>
      <c r="HZ136" s="86"/>
      <c r="IA136" s="86"/>
      <c r="IB136" s="85"/>
    </row>
    <row r="137" spans="1:236">
      <c r="B137" s="86" t="s">
        <v>108</v>
      </c>
      <c r="N137">
        <v>2</v>
      </c>
      <c r="O137">
        <v>12</v>
      </c>
      <c r="P137">
        <v>12</v>
      </c>
      <c r="Q137">
        <v>10</v>
      </c>
      <c r="R137">
        <v>1</v>
      </c>
      <c r="AB137" s="11">
        <f t="shared" si="42"/>
        <v>37</v>
      </c>
    </row>
    <row r="138" spans="1:236">
      <c r="BB138" s="11"/>
      <c r="CB138" s="11"/>
      <c r="DB138" s="11"/>
      <c r="EB138" s="11"/>
      <c r="FB138" s="11"/>
      <c r="GB138" s="11"/>
    </row>
    <row r="139" spans="1:236">
      <c r="A139" s="83" t="s">
        <v>47</v>
      </c>
      <c r="B139" s="86" t="s">
        <v>57</v>
      </c>
      <c r="D139">
        <f t="shared" ref="D139:I139" si="43">SUM(D141:D144)</f>
        <v>1</v>
      </c>
      <c r="E139">
        <f t="shared" si="43"/>
        <v>1</v>
      </c>
      <c r="F139">
        <f t="shared" si="43"/>
        <v>1</v>
      </c>
      <c r="G139">
        <f t="shared" si="43"/>
        <v>1</v>
      </c>
      <c r="H139">
        <f t="shared" si="43"/>
        <v>1</v>
      </c>
      <c r="I139">
        <f t="shared" si="43"/>
        <v>1</v>
      </c>
      <c r="J139">
        <f>SUM(J141:J144)</f>
        <v>1</v>
      </c>
      <c r="K139">
        <f t="shared" ref="K139:AA139" si="44">SUM(K141:K144)</f>
        <v>1</v>
      </c>
      <c r="L139">
        <f t="shared" si="44"/>
        <v>1</v>
      </c>
      <c r="M139">
        <f t="shared" si="44"/>
        <v>1</v>
      </c>
      <c r="N139">
        <f t="shared" si="44"/>
        <v>1</v>
      </c>
      <c r="O139">
        <f t="shared" si="44"/>
        <v>1</v>
      </c>
      <c r="P139">
        <f t="shared" si="44"/>
        <v>1</v>
      </c>
      <c r="Q139">
        <f t="shared" si="44"/>
        <v>1</v>
      </c>
      <c r="R139">
        <f t="shared" si="44"/>
        <v>1</v>
      </c>
      <c r="S139">
        <f t="shared" si="44"/>
        <v>1</v>
      </c>
      <c r="T139">
        <f t="shared" si="44"/>
        <v>1</v>
      </c>
      <c r="U139">
        <f t="shared" si="44"/>
        <v>1</v>
      </c>
      <c r="V139">
        <f t="shared" si="44"/>
        <v>1</v>
      </c>
      <c r="W139">
        <f t="shared" si="44"/>
        <v>1</v>
      </c>
      <c r="X139">
        <f t="shared" si="44"/>
        <v>1</v>
      </c>
      <c r="Y139">
        <f t="shared" si="44"/>
        <v>1</v>
      </c>
      <c r="Z139">
        <f t="shared" si="44"/>
        <v>1</v>
      </c>
      <c r="AA139">
        <f t="shared" si="44"/>
        <v>1</v>
      </c>
      <c r="AB139" s="11">
        <f t="shared" ref="AB139:AB144" si="45">SUM(D139:AA139)</f>
        <v>24</v>
      </c>
    </row>
    <row r="140" spans="1:236">
      <c r="B140" s="86" t="s">
        <v>110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0</v>
      </c>
      <c r="P140">
        <v>0</v>
      </c>
      <c r="Q140">
        <v>0.3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 s="11">
        <f t="shared" si="45"/>
        <v>21.3</v>
      </c>
      <c r="BB140" s="11"/>
      <c r="CB140" s="11"/>
      <c r="DB140" s="11"/>
      <c r="EB140" s="11"/>
      <c r="FB140" s="11"/>
      <c r="GB140" s="11"/>
    </row>
    <row r="141" spans="1:236">
      <c r="B141" s="86" t="s">
        <v>107</v>
      </c>
      <c r="D141">
        <f t="shared" ref="D141:I141" si="46">D140*0.2</f>
        <v>0.2</v>
      </c>
      <c r="E141">
        <f t="shared" si="46"/>
        <v>0.2</v>
      </c>
      <c r="F141">
        <f t="shared" si="46"/>
        <v>0.2</v>
      </c>
      <c r="G141">
        <f t="shared" si="46"/>
        <v>0.2</v>
      </c>
      <c r="H141">
        <f t="shared" si="46"/>
        <v>0.2</v>
      </c>
      <c r="I141">
        <f t="shared" si="46"/>
        <v>0.2</v>
      </c>
      <c r="J141">
        <f>J140*0.2</f>
        <v>0.2</v>
      </c>
      <c r="K141">
        <f t="shared" ref="K141:AA141" si="47">K140*0.2</f>
        <v>0.2</v>
      </c>
      <c r="L141">
        <f t="shared" si="47"/>
        <v>0.2</v>
      </c>
      <c r="M141">
        <f t="shared" si="47"/>
        <v>0.2</v>
      </c>
      <c r="N141">
        <f t="shared" si="47"/>
        <v>0.2</v>
      </c>
      <c r="O141">
        <f t="shared" si="47"/>
        <v>0</v>
      </c>
      <c r="P141">
        <f t="shared" si="47"/>
        <v>0</v>
      </c>
      <c r="Q141">
        <f t="shared" si="47"/>
        <v>0.06</v>
      </c>
      <c r="R141">
        <f t="shared" si="47"/>
        <v>0.2</v>
      </c>
      <c r="S141">
        <f t="shared" si="47"/>
        <v>0.2</v>
      </c>
      <c r="T141">
        <f t="shared" si="47"/>
        <v>0.2</v>
      </c>
      <c r="U141">
        <f t="shared" si="47"/>
        <v>0.2</v>
      </c>
      <c r="V141">
        <f t="shared" si="47"/>
        <v>0.2</v>
      </c>
      <c r="W141">
        <f t="shared" si="47"/>
        <v>0.2</v>
      </c>
      <c r="X141">
        <f t="shared" si="47"/>
        <v>0.2</v>
      </c>
      <c r="Y141">
        <f t="shared" si="47"/>
        <v>0.2</v>
      </c>
      <c r="Z141">
        <f t="shared" si="47"/>
        <v>0.2</v>
      </c>
      <c r="AA141">
        <f t="shared" si="47"/>
        <v>0.2</v>
      </c>
      <c r="AB141" s="11">
        <f t="shared" si="45"/>
        <v>4.2600000000000016</v>
      </c>
      <c r="BB141" s="11"/>
      <c r="CB141" s="11"/>
      <c r="DB141" s="11"/>
      <c r="EB141" s="11"/>
      <c r="FB141" s="11"/>
      <c r="GB141" s="11"/>
    </row>
    <row r="142" spans="1:236">
      <c r="B142" s="86" t="s">
        <v>105</v>
      </c>
      <c r="AB142" s="11">
        <f t="shared" si="45"/>
        <v>0</v>
      </c>
      <c r="BB142" s="11"/>
      <c r="CB142" s="11"/>
      <c r="DB142" s="11"/>
      <c r="EB142" s="11"/>
      <c r="FB142" s="11"/>
      <c r="GB142" s="11"/>
    </row>
    <row r="143" spans="1:236">
      <c r="B143" s="86" t="s">
        <v>74</v>
      </c>
      <c r="D143">
        <f t="shared" ref="D143:I143" si="48">D140*0.8</f>
        <v>0.8</v>
      </c>
      <c r="E143">
        <f t="shared" si="48"/>
        <v>0.8</v>
      </c>
      <c r="F143">
        <f t="shared" si="48"/>
        <v>0.8</v>
      </c>
      <c r="G143">
        <f t="shared" si="48"/>
        <v>0.8</v>
      </c>
      <c r="H143">
        <f t="shared" si="48"/>
        <v>0.8</v>
      </c>
      <c r="I143">
        <f t="shared" si="48"/>
        <v>0.8</v>
      </c>
      <c r="J143">
        <f>J140*0.8</f>
        <v>0.8</v>
      </c>
      <c r="K143">
        <f>K140*0.8</f>
        <v>0.8</v>
      </c>
      <c r="L143">
        <f>L140*0.8</f>
        <v>0.8</v>
      </c>
      <c r="M143">
        <f>M140*0.8</f>
        <v>0.8</v>
      </c>
      <c r="N143">
        <f>N140*0.8</f>
        <v>0.8</v>
      </c>
      <c r="O143">
        <f>O140*0.8+1</f>
        <v>1</v>
      </c>
      <c r="P143">
        <f>P140*0.8+1</f>
        <v>1</v>
      </c>
      <c r="Q143">
        <f>Q140*0.8+0.7</f>
        <v>0.94</v>
      </c>
      <c r="R143">
        <f t="shared" ref="R143:AA143" si="49">R140*0.8</f>
        <v>0.8</v>
      </c>
      <c r="S143">
        <f t="shared" si="49"/>
        <v>0.8</v>
      </c>
      <c r="T143">
        <f t="shared" si="49"/>
        <v>0.8</v>
      </c>
      <c r="U143">
        <f t="shared" si="49"/>
        <v>0.8</v>
      </c>
      <c r="V143">
        <f t="shared" si="49"/>
        <v>0.8</v>
      </c>
      <c r="W143">
        <f t="shared" si="49"/>
        <v>0.8</v>
      </c>
      <c r="X143">
        <f t="shared" si="49"/>
        <v>0.8</v>
      </c>
      <c r="Y143">
        <f t="shared" si="49"/>
        <v>0.8</v>
      </c>
      <c r="Z143">
        <f t="shared" si="49"/>
        <v>0.8</v>
      </c>
      <c r="AA143">
        <f t="shared" si="49"/>
        <v>0.8</v>
      </c>
      <c r="AB143" s="11">
        <f t="shared" si="45"/>
        <v>19.740000000000006</v>
      </c>
      <c r="BB143" s="11"/>
      <c r="CB143" s="11"/>
      <c r="DB143" s="11"/>
      <c r="EB143" s="11"/>
      <c r="FB143" s="11"/>
      <c r="GB143" s="11"/>
    </row>
    <row r="144" spans="1:236">
      <c r="B144" s="86" t="s">
        <v>73</v>
      </c>
      <c r="AB144" s="11">
        <f t="shared" si="45"/>
        <v>0</v>
      </c>
    </row>
    <row r="145" spans="1:184">
      <c r="AB145" s="11"/>
    </row>
    <row r="146" spans="1:184">
      <c r="B146" s="86" t="s">
        <v>113</v>
      </c>
    </row>
    <row r="148" spans="1:184" ht="15">
      <c r="A148" s="83" t="s">
        <v>3</v>
      </c>
      <c r="B148" s="134" t="s">
        <v>227</v>
      </c>
      <c r="C148" s="135">
        <v>39765</v>
      </c>
      <c r="G148" s="84"/>
      <c r="H148" s="84"/>
      <c r="I148" s="84"/>
      <c r="J148" s="84"/>
      <c r="K148" s="84"/>
      <c r="AB148" s="128"/>
    </row>
    <row r="149" spans="1:184">
      <c r="B149" s="86" t="s">
        <v>51</v>
      </c>
      <c r="D149" t="s">
        <v>215</v>
      </c>
      <c r="L149" t="s">
        <v>216</v>
      </c>
      <c r="T149" t="s">
        <v>219</v>
      </c>
      <c r="AB149" s="11">
        <f>SUM(AB151:AB154)</f>
        <v>24</v>
      </c>
    </row>
    <row r="150" spans="1:184">
      <c r="B150" s="86" t="s">
        <v>53</v>
      </c>
      <c r="C150" s="90" t="s">
        <v>87</v>
      </c>
      <c r="D150">
        <v>0</v>
      </c>
      <c r="E150">
        <v>1</v>
      </c>
      <c r="F150">
        <v>2</v>
      </c>
      <c r="G150">
        <v>3</v>
      </c>
      <c r="H150">
        <v>4</v>
      </c>
      <c r="I150">
        <v>5</v>
      </c>
      <c r="J150">
        <v>6</v>
      </c>
      <c r="K150">
        <v>7</v>
      </c>
      <c r="L150">
        <v>8</v>
      </c>
      <c r="M150">
        <v>9</v>
      </c>
      <c r="N150">
        <v>10</v>
      </c>
      <c r="O150">
        <v>11</v>
      </c>
      <c r="P150">
        <v>12</v>
      </c>
      <c r="Q150">
        <v>13</v>
      </c>
      <c r="R150">
        <v>14</v>
      </c>
      <c r="S150">
        <v>15</v>
      </c>
      <c r="T150">
        <v>16</v>
      </c>
      <c r="U150">
        <v>17</v>
      </c>
      <c r="V150">
        <v>18</v>
      </c>
      <c r="W150">
        <v>19</v>
      </c>
      <c r="X150">
        <v>20</v>
      </c>
      <c r="Y150">
        <v>21</v>
      </c>
      <c r="Z150">
        <v>22</v>
      </c>
      <c r="AA150">
        <v>23</v>
      </c>
      <c r="AB150" s="86" t="s">
        <v>57</v>
      </c>
      <c r="BB150" s="11"/>
      <c r="CB150" s="11"/>
      <c r="DB150" s="11"/>
      <c r="EB150" s="11"/>
      <c r="FB150" s="11"/>
      <c r="GB150" s="11"/>
    </row>
    <row r="151" spans="1:184">
      <c r="B151" s="86" t="s">
        <v>54</v>
      </c>
      <c r="D151">
        <v>1</v>
      </c>
      <c r="E151">
        <v>1</v>
      </c>
      <c r="F151">
        <v>1</v>
      </c>
      <c r="G151">
        <v>1</v>
      </c>
      <c r="H151">
        <v>0.3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 s="11">
        <f>SUM(D151:AA151)</f>
        <v>23.3</v>
      </c>
      <c r="BB151" s="11"/>
      <c r="CB151" s="11"/>
      <c r="DB151" s="11"/>
      <c r="EB151" s="11"/>
      <c r="FB151" s="11"/>
      <c r="GB151" s="11"/>
    </row>
    <row r="152" spans="1:184">
      <c r="B152" s="86" t="s">
        <v>55</v>
      </c>
      <c r="H152">
        <v>0.2</v>
      </c>
      <c r="AB152" s="11">
        <f t="shared" ref="AB152:AB157" si="50">SUM(D152:AA152)</f>
        <v>0.2</v>
      </c>
      <c r="BB152" s="11"/>
      <c r="CB152" s="11"/>
      <c r="DB152" s="11"/>
      <c r="EB152" s="11"/>
      <c r="FB152" s="11"/>
      <c r="GB152" s="11"/>
    </row>
    <row r="153" spans="1:184">
      <c r="B153" s="86" t="s">
        <v>56</v>
      </c>
      <c r="AB153" s="11">
        <f t="shared" si="50"/>
        <v>0</v>
      </c>
      <c r="BB153" s="11"/>
      <c r="CB153" s="11"/>
      <c r="DB153" s="11"/>
      <c r="EB153" s="11"/>
      <c r="FB153" s="11"/>
      <c r="GB153" s="11"/>
    </row>
    <row r="154" spans="1:184">
      <c r="B154" s="86" t="s">
        <v>16</v>
      </c>
      <c r="H154">
        <v>0.5</v>
      </c>
      <c r="T154" s="11"/>
      <c r="AB154" s="11">
        <f t="shared" si="50"/>
        <v>0.5</v>
      </c>
    </row>
    <row r="155" spans="1:184">
      <c r="B155" s="86" t="s">
        <v>228</v>
      </c>
      <c r="H155">
        <v>0.5</v>
      </c>
      <c r="AB155" s="11">
        <f t="shared" si="50"/>
        <v>0.5</v>
      </c>
    </row>
    <row r="156" spans="1:184">
      <c r="B156" s="86"/>
      <c r="AB156" s="11">
        <f t="shared" si="50"/>
        <v>0</v>
      </c>
    </row>
    <row r="157" spans="1:184">
      <c r="B157" s="86" t="s">
        <v>112</v>
      </c>
      <c r="H157">
        <v>1</v>
      </c>
      <c r="AB157" s="11">
        <f t="shared" si="50"/>
        <v>1</v>
      </c>
    </row>
    <row r="158" spans="1:184">
      <c r="B158" s="86" t="s">
        <v>108</v>
      </c>
    </row>
    <row r="160" spans="1:184">
      <c r="A160" s="83" t="s">
        <v>47</v>
      </c>
      <c r="B160" s="86" t="s">
        <v>57</v>
      </c>
      <c r="D160">
        <f t="shared" ref="D160:I160" si="51">SUM(D162:D165)</f>
        <v>1</v>
      </c>
      <c r="E160">
        <f t="shared" si="51"/>
        <v>1</v>
      </c>
      <c r="F160">
        <f t="shared" si="51"/>
        <v>1</v>
      </c>
      <c r="G160">
        <f t="shared" si="51"/>
        <v>1</v>
      </c>
      <c r="H160">
        <f>SUM(H162:H165)</f>
        <v>1</v>
      </c>
      <c r="I160">
        <f t="shared" si="51"/>
        <v>1</v>
      </c>
      <c r="J160">
        <f>SUM(J162:J165)</f>
        <v>1</v>
      </c>
      <c r="K160">
        <f t="shared" ref="K160:AA160" si="52">SUM(K162:K165)</f>
        <v>1</v>
      </c>
      <c r="L160">
        <f t="shared" si="52"/>
        <v>1</v>
      </c>
      <c r="M160">
        <f t="shared" si="52"/>
        <v>1</v>
      </c>
      <c r="N160">
        <f>SUM(N162:N165)</f>
        <v>1</v>
      </c>
      <c r="O160">
        <f t="shared" si="52"/>
        <v>1</v>
      </c>
      <c r="P160">
        <f t="shared" si="52"/>
        <v>1</v>
      </c>
      <c r="Q160">
        <f t="shared" si="52"/>
        <v>1</v>
      </c>
      <c r="R160">
        <f t="shared" si="52"/>
        <v>1</v>
      </c>
      <c r="S160">
        <f t="shared" si="52"/>
        <v>1</v>
      </c>
      <c r="T160">
        <f t="shared" si="52"/>
        <v>1</v>
      </c>
      <c r="U160">
        <f t="shared" si="52"/>
        <v>1</v>
      </c>
      <c r="V160">
        <f t="shared" si="52"/>
        <v>1</v>
      </c>
      <c r="W160">
        <f t="shared" si="52"/>
        <v>1</v>
      </c>
      <c r="X160">
        <f t="shared" si="52"/>
        <v>1</v>
      </c>
      <c r="Y160">
        <f t="shared" si="52"/>
        <v>1</v>
      </c>
      <c r="Z160">
        <f t="shared" si="52"/>
        <v>1</v>
      </c>
      <c r="AA160">
        <f t="shared" si="52"/>
        <v>1</v>
      </c>
      <c r="AB160" s="11">
        <f>SUM(D160:AA160)</f>
        <v>24</v>
      </c>
    </row>
    <row r="161" spans="1:236">
      <c r="B161" s="86" t="s">
        <v>110</v>
      </c>
      <c r="D161">
        <v>1</v>
      </c>
      <c r="E161">
        <v>1</v>
      </c>
      <c r="F161">
        <v>1</v>
      </c>
      <c r="G161">
        <v>1</v>
      </c>
      <c r="H161">
        <v>0.3</v>
      </c>
      <c r="I161">
        <v>1</v>
      </c>
      <c r="J161">
        <v>1</v>
      </c>
      <c r="K161">
        <v>1</v>
      </c>
      <c r="L161">
        <v>1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 s="11">
        <f>SUM(D161:AA161)</f>
        <v>23.3</v>
      </c>
      <c r="AF161" s="84"/>
      <c r="AG161" s="84"/>
      <c r="AH161" s="84"/>
      <c r="AI161" s="84"/>
      <c r="AJ161" s="84"/>
      <c r="AK161" s="84"/>
      <c r="AZ161" s="86"/>
      <c r="BA161" s="86"/>
      <c r="BB161" s="85"/>
      <c r="BF161" s="84"/>
      <c r="BG161" s="84"/>
      <c r="BH161" s="84"/>
      <c r="BI161" s="84"/>
      <c r="BJ161" s="84"/>
      <c r="BK161" s="84"/>
      <c r="BZ161" s="86"/>
      <c r="CA161" s="86"/>
      <c r="CB161" s="85"/>
      <c r="CF161" s="84"/>
      <c r="CG161" s="84"/>
      <c r="CH161" s="84"/>
      <c r="CI161" s="84"/>
      <c r="CJ161" s="84"/>
      <c r="CK161" s="84"/>
      <c r="CZ161" s="86"/>
      <c r="DA161" s="86"/>
      <c r="DB161" s="85"/>
      <c r="DF161" s="84"/>
      <c r="DG161" s="84"/>
      <c r="DH161" s="84"/>
      <c r="DI161" s="84"/>
      <c r="DJ161" s="84"/>
      <c r="DK161" s="84"/>
      <c r="DZ161" s="86"/>
      <c r="EA161" s="86"/>
      <c r="EB161" s="85"/>
      <c r="EF161" s="84"/>
      <c r="EG161" s="84"/>
      <c r="EH161" s="84"/>
      <c r="EI161" s="84"/>
      <c r="EJ161" s="84"/>
      <c r="EK161" s="84"/>
      <c r="EZ161" s="86"/>
      <c r="FA161" s="86"/>
      <c r="FB161" s="85"/>
      <c r="FF161" s="84"/>
      <c r="FG161" s="84"/>
      <c r="FH161" s="84"/>
      <c r="FI161" s="84"/>
      <c r="FJ161" s="84"/>
      <c r="FK161" s="84"/>
      <c r="FZ161" s="86"/>
      <c r="GA161" s="86"/>
      <c r="GB161" s="85"/>
      <c r="GF161" s="84"/>
      <c r="GG161" s="84"/>
      <c r="GH161" s="84"/>
      <c r="GI161" s="84"/>
      <c r="GJ161" s="84"/>
      <c r="GK161" s="84"/>
      <c r="GZ161" s="86"/>
      <c r="HA161" s="86"/>
      <c r="HB161" s="85"/>
      <c r="HF161" s="84"/>
      <c r="HG161" s="84"/>
      <c r="HH161" s="84"/>
      <c r="HI161" s="84"/>
      <c r="HJ161" s="84"/>
      <c r="HK161" s="84"/>
      <c r="HZ161" s="86"/>
      <c r="IA161" s="86"/>
      <c r="IB161" s="85"/>
    </row>
    <row r="162" spans="1:236">
      <c r="B162" s="86" t="s">
        <v>107</v>
      </c>
      <c r="D162">
        <f t="shared" ref="D162:I162" si="53">D161*0.2</f>
        <v>0.2</v>
      </c>
      <c r="E162">
        <f t="shared" si="53"/>
        <v>0.2</v>
      </c>
      <c r="F162">
        <f t="shared" si="53"/>
        <v>0.2</v>
      </c>
      <c r="G162">
        <f t="shared" si="53"/>
        <v>0.2</v>
      </c>
      <c r="H162">
        <f t="shared" si="53"/>
        <v>0.06</v>
      </c>
      <c r="I162">
        <f t="shared" si="53"/>
        <v>0.2</v>
      </c>
      <c r="J162">
        <f>J161*0.2</f>
        <v>0.2</v>
      </c>
      <c r="K162">
        <f t="shared" ref="K162:AA162" si="54">K161*0.2</f>
        <v>0.2</v>
      </c>
      <c r="L162">
        <f t="shared" si="54"/>
        <v>0.2</v>
      </c>
      <c r="M162">
        <f t="shared" si="54"/>
        <v>0.2</v>
      </c>
      <c r="N162">
        <f t="shared" si="54"/>
        <v>0.2</v>
      </c>
      <c r="O162">
        <f t="shared" si="54"/>
        <v>0.2</v>
      </c>
      <c r="P162">
        <f t="shared" si="54"/>
        <v>0.2</v>
      </c>
      <c r="Q162">
        <f t="shared" si="54"/>
        <v>0.2</v>
      </c>
      <c r="R162">
        <f t="shared" si="54"/>
        <v>0.2</v>
      </c>
      <c r="S162">
        <f t="shared" si="54"/>
        <v>0.2</v>
      </c>
      <c r="T162">
        <f t="shared" si="54"/>
        <v>0.2</v>
      </c>
      <c r="U162">
        <f t="shared" si="54"/>
        <v>0.2</v>
      </c>
      <c r="V162">
        <f t="shared" si="54"/>
        <v>0.2</v>
      </c>
      <c r="W162">
        <f t="shared" si="54"/>
        <v>0.2</v>
      </c>
      <c r="X162">
        <f t="shared" si="54"/>
        <v>0.2</v>
      </c>
      <c r="Y162">
        <f t="shared" si="54"/>
        <v>0.2</v>
      </c>
      <c r="Z162">
        <f t="shared" si="54"/>
        <v>0.2</v>
      </c>
      <c r="AA162">
        <f t="shared" si="54"/>
        <v>0.2</v>
      </c>
      <c r="AB162" s="11">
        <f t="shared" ref="AB162:AB167" si="55">SUM(D162:AA162)</f>
        <v>4.6600000000000019</v>
      </c>
    </row>
    <row r="163" spans="1:236">
      <c r="B163" s="86" t="s">
        <v>105</v>
      </c>
      <c r="H163">
        <v>0.7</v>
      </c>
      <c r="AB163" s="11">
        <f t="shared" si="55"/>
        <v>0.7</v>
      </c>
      <c r="AF163" s="84"/>
      <c r="AG163" s="84"/>
      <c r="AH163" s="84"/>
      <c r="AI163" s="84"/>
      <c r="AJ163" s="84"/>
      <c r="AK163" s="84"/>
      <c r="AZ163" s="86"/>
      <c r="BA163" s="86"/>
      <c r="BB163" s="85"/>
      <c r="BG163" s="84"/>
      <c r="BH163" s="84"/>
      <c r="BI163" s="84"/>
      <c r="BJ163" s="84"/>
      <c r="BK163" s="84"/>
      <c r="BZ163" s="86"/>
      <c r="CA163" s="86"/>
      <c r="CB163" s="128"/>
      <c r="CC163" s="126"/>
      <c r="CG163" s="84"/>
      <c r="CH163" s="84"/>
      <c r="CI163" s="84"/>
      <c r="CJ163" s="84"/>
      <c r="CK163" s="84"/>
      <c r="CZ163" s="86"/>
      <c r="DA163" s="86"/>
      <c r="DB163" s="128"/>
      <c r="DC163" s="126"/>
      <c r="DG163" s="84"/>
      <c r="DH163" s="84"/>
      <c r="DI163" s="84"/>
      <c r="DJ163" s="84"/>
      <c r="DK163" s="84"/>
      <c r="DZ163" s="86"/>
      <c r="EA163" s="86"/>
      <c r="EB163" s="128"/>
      <c r="EC163" s="126"/>
      <c r="EF163" s="84"/>
      <c r="EG163" s="84"/>
      <c r="EH163" s="84"/>
      <c r="EI163" s="84"/>
      <c r="EJ163" s="84"/>
      <c r="EK163" s="84"/>
      <c r="EZ163" s="86"/>
      <c r="FA163" s="86"/>
      <c r="FB163" s="85"/>
      <c r="FF163" s="84"/>
      <c r="FG163" s="84"/>
      <c r="FH163" s="84"/>
      <c r="FI163" s="84"/>
      <c r="FJ163" s="84"/>
      <c r="FK163" s="84"/>
      <c r="FZ163" s="86"/>
      <c r="GA163" s="86"/>
      <c r="GB163" s="85"/>
      <c r="GF163" s="84"/>
      <c r="GG163" s="84"/>
      <c r="GH163" s="84"/>
      <c r="GI163" s="84"/>
      <c r="GJ163" s="84"/>
      <c r="GK163" s="84"/>
      <c r="GZ163" s="86"/>
      <c r="HA163" s="86"/>
      <c r="HB163" s="85"/>
      <c r="HF163" s="84"/>
      <c r="HG163" s="84"/>
      <c r="HH163" s="84"/>
      <c r="HI163" s="84"/>
      <c r="HJ163" s="84"/>
      <c r="HK163" s="84"/>
      <c r="HZ163" s="86"/>
      <c r="IA163" s="86"/>
      <c r="IB163" s="85"/>
    </row>
    <row r="164" spans="1:236">
      <c r="B164" s="86" t="s">
        <v>74</v>
      </c>
      <c r="D164">
        <f t="shared" ref="D164:I164" si="56">D161*0.8</f>
        <v>0.8</v>
      </c>
      <c r="E164">
        <f t="shared" si="56"/>
        <v>0.8</v>
      </c>
      <c r="F164">
        <f t="shared" si="56"/>
        <v>0.8</v>
      </c>
      <c r="G164">
        <f t="shared" si="56"/>
        <v>0.8</v>
      </c>
      <c r="H164">
        <f>H161*0.8</f>
        <v>0.24</v>
      </c>
      <c r="I164">
        <f t="shared" si="56"/>
        <v>0.8</v>
      </c>
      <c r="J164">
        <f t="shared" ref="J164:R164" si="57">J161*0.8</f>
        <v>0.8</v>
      </c>
      <c r="K164">
        <f t="shared" si="57"/>
        <v>0.8</v>
      </c>
      <c r="L164">
        <f t="shared" si="57"/>
        <v>0.8</v>
      </c>
      <c r="M164">
        <f t="shared" si="57"/>
        <v>0.8</v>
      </c>
      <c r="N164">
        <f t="shared" si="57"/>
        <v>0.8</v>
      </c>
      <c r="O164">
        <f t="shared" si="57"/>
        <v>0.8</v>
      </c>
      <c r="P164">
        <f t="shared" si="57"/>
        <v>0.8</v>
      </c>
      <c r="Q164">
        <f t="shared" si="57"/>
        <v>0.8</v>
      </c>
      <c r="R164">
        <f t="shared" si="57"/>
        <v>0.8</v>
      </c>
      <c r="S164">
        <f t="shared" ref="S164:AA164" si="58">S161*0.8</f>
        <v>0.8</v>
      </c>
      <c r="T164">
        <f t="shared" si="58"/>
        <v>0.8</v>
      </c>
      <c r="U164">
        <f t="shared" si="58"/>
        <v>0.8</v>
      </c>
      <c r="V164">
        <f t="shared" si="58"/>
        <v>0.8</v>
      </c>
      <c r="W164">
        <f t="shared" si="58"/>
        <v>0.8</v>
      </c>
      <c r="X164">
        <f t="shared" si="58"/>
        <v>0.8</v>
      </c>
      <c r="Y164">
        <f t="shared" si="58"/>
        <v>0.8</v>
      </c>
      <c r="Z164">
        <f t="shared" si="58"/>
        <v>0.8</v>
      </c>
      <c r="AA164">
        <f t="shared" si="58"/>
        <v>0.8</v>
      </c>
      <c r="AB164" s="11">
        <f t="shared" si="55"/>
        <v>18.640000000000008</v>
      </c>
    </row>
    <row r="165" spans="1:236">
      <c r="B165" s="86" t="s">
        <v>73</v>
      </c>
      <c r="AB165" s="11">
        <f t="shared" si="55"/>
        <v>0</v>
      </c>
      <c r="BB165" s="11"/>
      <c r="CB165" s="11"/>
      <c r="DB165" s="11"/>
      <c r="EB165" s="11"/>
      <c r="FB165" s="11"/>
      <c r="GB165" s="11"/>
    </row>
    <row r="166" spans="1:236">
      <c r="AB166" s="11">
        <f t="shared" si="55"/>
        <v>0</v>
      </c>
    </row>
    <row r="167" spans="1:236">
      <c r="B167" s="86" t="s">
        <v>113</v>
      </c>
      <c r="AB167" s="11">
        <f t="shared" si="55"/>
        <v>0</v>
      </c>
      <c r="BB167" s="11"/>
      <c r="CB167" s="11"/>
      <c r="DB167" s="11"/>
      <c r="EB167" s="11"/>
      <c r="FB167" s="11"/>
      <c r="GB167" s="11"/>
    </row>
    <row r="168" spans="1:236">
      <c r="BB168" s="11"/>
      <c r="CB168" s="11"/>
      <c r="DB168" s="11"/>
      <c r="EB168" s="11"/>
      <c r="FB168" s="11"/>
      <c r="GB168" s="11"/>
    </row>
    <row r="169" spans="1:236" ht="15">
      <c r="A169" s="83" t="s">
        <v>3</v>
      </c>
      <c r="B169" s="134" t="s">
        <v>59</v>
      </c>
      <c r="C169" s="135">
        <v>39766</v>
      </c>
      <c r="G169" s="84"/>
      <c r="H169" s="84"/>
      <c r="I169" s="84"/>
      <c r="J169" s="84"/>
      <c r="K169" s="84"/>
      <c r="AB169" s="128"/>
      <c r="BB169" s="11"/>
      <c r="CB169" s="11"/>
      <c r="DB169" s="11"/>
      <c r="EB169" s="11"/>
      <c r="FB169" s="11"/>
      <c r="GB169" s="11"/>
    </row>
    <row r="170" spans="1:236">
      <c r="B170" s="86" t="s">
        <v>51</v>
      </c>
      <c r="D170" t="s">
        <v>215</v>
      </c>
      <c r="L170" t="s">
        <v>216</v>
      </c>
      <c r="T170" t="s">
        <v>219</v>
      </c>
      <c r="AB170" s="11">
        <f>SUM(AB172:AB175)</f>
        <v>24</v>
      </c>
      <c r="BB170" s="11"/>
      <c r="CB170" s="11"/>
      <c r="DB170" s="11"/>
      <c r="EB170" s="11"/>
      <c r="FB170" s="11"/>
      <c r="GB170" s="11"/>
    </row>
    <row r="171" spans="1:236">
      <c r="B171" s="86" t="s">
        <v>53</v>
      </c>
      <c r="C171" s="90" t="s">
        <v>87</v>
      </c>
      <c r="D171">
        <v>0</v>
      </c>
      <c r="E171">
        <v>1</v>
      </c>
      <c r="F171">
        <v>2</v>
      </c>
      <c r="G171">
        <v>3</v>
      </c>
      <c r="H171">
        <v>4</v>
      </c>
      <c r="I171">
        <v>5</v>
      </c>
      <c r="J171">
        <v>6</v>
      </c>
      <c r="K171">
        <v>7</v>
      </c>
      <c r="L171">
        <v>8</v>
      </c>
      <c r="M171">
        <v>9</v>
      </c>
      <c r="N171">
        <v>10</v>
      </c>
      <c r="O171">
        <v>11</v>
      </c>
      <c r="P171">
        <v>12</v>
      </c>
      <c r="Q171">
        <v>13</v>
      </c>
      <c r="R171">
        <v>14</v>
      </c>
      <c r="S171">
        <v>15</v>
      </c>
      <c r="T171">
        <v>16</v>
      </c>
      <c r="U171">
        <v>17</v>
      </c>
      <c r="V171">
        <v>18</v>
      </c>
      <c r="W171">
        <v>19</v>
      </c>
      <c r="X171">
        <v>20</v>
      </c>
      <c r="Y171">
        <v>21</v>
      </c>
      <c r="Z171">
        <v>22</v>
      </c>
      <c r="AA171">
        <v>23</v>
      </c>
      <c r="AB171" s="86" t="s">
        <v>57</v>
      </c>
    </row>
    <row r="172" spans="1:236">
      <c r="B172" s="86" t="s">
        <v>54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 s="11">
        <f>SUM(D172:AA172)</f>
        <v>24</v>
      </c>
    </row>
    <row r="173" spans="1:236">
      <c r="B173" s="86" t="s">
        <v>55</v>
      </c>
      <c r="AB173" s="11">
        <f t="shared" ref="AB173:AB178" si="59">SUM(D173:AA173)</f>
        <v>0</v>
      </c>
    </row>
    <row r="174" spans="1:236">
      <c r="B174" s="86" t="s">
        <v>56</v>
      </c>
      <c r="AB174" s="11">
        <f t="shared" si="59"/>
        <v>0</v>
      </c>
    </row>
    <row r="175" spans="1:236">
      <c r="B175" s="86" t="s">
        <v>16</v>
      </c>
      <c r="T175" s="11"/>
      <c r="AB175" s="11">
        <f t="shared" si="59"/>
        <v>0</v>
      </c>
    </row>
    <row r="176" spans="1:236">
      <c r="B176" s="86"/>
      <c r="T176" s="11"/>
      <c r="AB176" s="11">
        <f t="shared" si="59"/>
        <v>0</v>
      </c>
    </row>
    <row r="177" spans="1:236">
      <c r="B177" s="86" t="s">
        <v>112</v>
      </c>
      <c r="AB177" s="11">
        <f t="shared" si="59"/>
        <v>0</v>
      </c>
    </row>
    <row r="178" spans="1:236">
      <c r="B178" s="86" t="s">
        <v>108</v>
      </c>
      <c r="J178">
        <v>3</v>
      </c>
      <c r="K178">
        <v>11</v>
      </c>
      <c r="AB178" s="11">
        <f t="shared" si="59"/>
        <v>14</v>
      </c>
    </row>
    <row r="179" spans="1:236">
      <c r="BB179" s="11"/>
      <c r="CB179" s="11"/>
      <c r="DB179" s="11"/>
      <c r="EB179" s="11"/>
      <c r="FB179" s="11"/>
      <c r="GB179" s="11"/>
    </row>
    <row r="180" spans="1:236">
      <c r="A180" s="83" t="s">
        <v>47</v>
      </c>
      <c r="B180" s="86" t="s">
        <v>57</v>
      </c>
      <c r="D180">
        <f t="shared" ref="D180:I180" si="60">SUM(D182:D185)</f>
        <v>1</v>
      </c>
      <c r="E180">
        <f t="shared" si="60"/>
        <v>1</v>
      </c>
      <c r="F180">
        <f t="shared" si="60"/>
        <v>1</v>
      </c>
      <c r="G180">
        <f t="shared" si="60"/>
        <v>1</v>
      </c>
      <c r="H180">
        <f t="shared" si="60"/>
        <v>1</v>
      </c>
      <c r="I180">
        <f t="shared" si="60"/>
        <v>1</v>
      </c>
      <c r="J180">
        <f>SUM(J182:J185)</f>
        <v>1.0000000000000002</v>
      </c>
      <c r="K180">
        <f>SUM(K182:K185)</f>
        <v>1</v>
      </c>
      <c r="L180">
        <f t="shared" ref="L180:AA180" si="61">SUM(L182:L185)</f>
        <v>1</v>
      </c>
      <c r="M180">
        <f t="shared" si="61"/>
        <v>1</v>
      </c>
      <c r="N180">
        <f t="shared" si="61"/>
        <v>1</v>
      </c>
      <c r="O180">
        <f t="shared" si="61"/>
        <v>1</v>
      </c>
      <c r="P180">
        <f t="shared" si="61"/>
        <v>1</v>
      </c>
      <c r="Q180">
        <f t="shared" si="61"/>
        <v>1</v>
      </c>
      <c r="R180">
        <f t="shared" si="61"/>
        <v>1</v>
      </c>
      <c r="S180">
        <f t="shared" si="61"/>
        <v>1</v>
      </c>
      <c r="T180">
        <f t="shared" si="61"/>
        <v>1</v>
      </c>
      <c r="U180">
        <f t="shared" si="61"/>
        <v>1</v>
      </c>
      <c r="V180">
        <f t="shared" si="61"/>
        <v>1</v>
      </c>
      <c r="W180">
        <f t="shared" si="61"/>
        <v>1</v>
      </c>
      <c r="X180">
        <f t="shared" si="61"/>
        <v>1</v>
      </c>
      <c r="Y180">
        <f t="shared" si="61"/>
        <v>1</v>
      </c>
      <c r="Z180">
        <f t="shared" si="61"/>
        <v>1</v>
      </c>
      <c r="AA180">
        <f t="shared" si="61"/>
        <v>1</v>
      </c>
      <c r="AB180" s="11">
        <f>SUM(D180:AA180)</f>
        <v>24</v>
      </c>
      <c r="BB180" s="11"/>
      <c r="CB180" s="11"/>
      <c r="DB180" s="11"/>
      <c r="EB180" s="11"/>
      <c r="FB180" s="11"/>
      <c r="GB180" s="11"/>
    </row>
    <row r="181" spans="1:236">
      <c r="B181" s="86" t="s">
        <v>110</v>
      </c>
      <c r="D181">
        <v>1</v>
      </c>
      <c r="E181">
        <v>1</v>
      </c>
      <c r="F181">
        <v>1</v>
      </c>
      <c r="G181">
        <v>1</v>
      </c>
      <c r="H181">
        <v>1</v>
      </c>
      <c r="I181">
        <v>1</v>
      </c>
      <c r="J181">
        <v>0.8</v>
      </c>
      <c r="K181">
        <v>0.2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 s="11">
        <f t="shared" ref="AB181:AB188" si="62">SUM(D181:AA181)</f>
        <v>23</v>
      </c>
      <c r="BB181" s="11"/>
      <c r="CB181" s="11"/>
      <c r="DB181" s="11"/>
      <c r="EB181" s="11"/>
      <c r="FB181" s="11"/>
      <c r="GB181" s="11"/>
    </row>
    <row r="182" spans="1:236">
      <c r="B182" s="86" t="s">
        <v>107</v>
      </c>
      <c r="D182">
        <f t="shared" ref="D182:I182" si="63">D181*0.2</f>
        <v>0.2</v>
      </c>
      <c r="E182">
        <f t="shared" si="63"/>
        <v>0.2</v>
      </c>
      <c r="F182">
        <f t="shared" si="63"/>
        <v>0.2</v>
      </c>
      <c r="G182">
        <f t="shared" si="63"/>
        <v>0.2</v>
      </c>
      <c r="H182">
        <f t="shared" si="63"/>
        <v>0.2</v>
      </c>
      <c r="I182">
        <f t="shared" si="63"/>
        <v>0.2</v>
      </c>
      <c r="J182">
        <f>J181*0.2</f>
        <v>0.16000000000000003</v>
      </c>
      <c r="K182" s="11">
        <f>K181*0.2</f>
        <v>4.0000000000000008E-2</v>
      </c>
      <c r="L182">
        <f t="shared" ref="L182:AA182" si="64">L181*0.2</f>
        <v>0.2</v>
      </c>
      <c r="M182">
        <f t="shared" si="64"/>
        <v>0.2</v>
      </c>
      <c r="N182">
        <f t="shared" si="64"/>
        <v>0.2</v>
      </c>
      <c r="O182">
        <f t="shared" si="64"/>
        <v>0.2</v>
      </c>
      <c r="P182">
        <f t="shared" si="64"/>
        <v>0.2</v>
      </c>
      <c r="Q182">
        <f t="shared" si="64"/>
        <v>0.2</v>
      </c>
      <c r="R182">
        <f t="shared" si="64"/>
        <v>0.2</v>
      </c>
      <c r="S182">
        <f t="shared" si="64"/>
        <v>0.2</v>
      </c>
      <c r="T182">
        <f t="shared" si="64"/>
        <v>0.2</v>
      </c>
      <c r="U182">
        <f t="shared" si="64"/>
        <v>0.2</v>
      </c>
      <c r="V182">
        <f t="shared" si="64"/>
        <v>0.2</v>
      </c>
      <c r="W182">
        <f t="shared" si="64"/>
        <v>0.2</v>
      </c>
      <c r="X182">
        <f t="shared" si="64"/>
        <v>0.2</v>
      </c>
      <c r="Y182">
        <f t="shared" si="64"/>
        <v>0.2</v>
      </c>
      <c r="Z182">
        <f t="shared" si="64"/>
        <v>0.2</v>
      </c>
      <c r="AA182">
        <f t="shared" si="64"/>
        <v>0.2</v>
      </c>
      <c r="AB182" s="11">
        <f t="shared" si="62"/>
        <v>4.6000000000000014</v>
      </c>
      <c r="BB182" s="11"/>
      <c r="CB182" s="11"/>
      <c r="DB182" s="11"/>
      <c r="EB182" s="11"/>
      <c r="FB182" s="11"/>
      <c r="GB182" s="11"/>
    </row>
    <row r="183" spans="1:236">
      <c r="B183" s="86" t="s">
        <v>105</v>
      </c>
      <c r="J183">
        <v>0</v>
      </c>
      <c r="AB183" s="11">
        <f t="shared" si="62"/>
        <v>0</v>
      </c>
    </row>
    <row r="184" spans="1:236">
      <c r="B184" s="86" t="s">
        <v>74</v>
      </c>
      <c r="D184">
        <f>D181*0.8</f>
        <v>0.8</v>
      </c>
      <c r="E184">
        <f>E181*0.8</f>
        <v>0.8</v>
      </c>
      <c r="F184">
        <f>F181*0.8</f>
        <v>0.8</v>
      </c>
      <c r="G184">
        <f>G181*0.8</f>
        <v>0.8</v>
      </c>
      <c r="H184">
        <f t="shared" ref="H184:M184" si="65">H181*0.8</f>
        <v>0.8</v>
      </c>
      <c r="I184">
        <f t="shared" si="65"/>
        <v>0.8</v>
      </c>
      <c r="J184">
        <f t="shared" si="65"/>
        <v>0.64000000000000012</v>
      </c>
      <c r="K184">
        <f t="shared" si="65"/>
        <v>0.16000000000000003</v>
      </c>
      <c r="L184">
        <f t="shared" si="65"/>
        <v>0.8</v>
      </c>
      <c r="M184">
        <f t="shared" si="65"/>
        <v>0.8</v>
      </c>
      <c r="N184">
        <f t="shared" ref="N184:AA184" si="66">N181*0.8</f>
        <v>0.8</v>
      </c>
      <c r="O184">
        <f t="shared" si="66"/>
        <v>0.8</v>
      </c>
      <c r="P184">
        <f t="shared" si="66"/>
        <v>0.8</v>
      </c>
      <c r="Q184">
        <f t="shared" si="66"/>
        <v>0.8</v>
      </c>
      <c r="R184">
        <f t="shared" si="66"/>
        <v>0.8</v>
      </c>
      <c r="S184">
        <f t="shared" si="66"/>
        <v>0.8</v>
      </c>
      <c r="T184">
        <f t="shared" si="66"/>
        <v>0.8</v>
      </c>
      <c r="U184">
        <f t="shared" si="66"/>
        <v>0.8</v>
      </c>
      <c r="V184">
        <f t="shared" si="66"/>
        <v>0.8</v>
      </c>
      <c r="W184">
        <f t="shared" si="66"/>
        <v>0.8</v>
      </c>
      <c r="X184">
        <f t="shared" si="66"/>
        <v>0.8</v>
      </c>
      <c r="Y184">
        <f t="shared" si="66"/>
        <v>0.8</v>
      </c>
      <c r="Z184">
        <f t="shared" si="66"/>
        <v>0.8</v>
      </c>
      <c r="AA184">
        <f t="shared" si="66"/>
        <v>0.8</v>
      </c>
      <c r="AB184" s="11">
        <f t="shared" si="62"/>
        <v>18.400000000000006</v>
      </c>
    </row>
    <row r="185" spans="1:236">
      <c r="B185" s="86" t="s">
        <v>73</v>
      </c>
      <c r="J185">
        <v>0.2</v>
      </c>
      <c r="K185">
        <v>0.8</v>
      </c>
      <c r="AB185" s="11">
        <f t="shared" si="62"/>
        <v>1</v>
      </c>
    </row>
    <row r="186" spans="1:236">
      <c r="B186" s="86" t="s">
        <v>229</v>
      </c>
      <c r="J186">
        <v>0.2</v>
      </c>
      <c r="K186">
        <v>0.8</v>
      </c>
      <c r="AB186" s="11">
        <f t="shared" si="62"/>
        <v>1</v>
      </c>
      <c r="AD186" s="36"/>
    </row>
    <row r="187" spans="1:236">
      <c r="B187" s="86"/>
      <c r="AB187" s="11">
        <f t="shared" si="62"/>
        <v>0</v>
      </c>
    </row>
    <row r="188" spans="1:236">
      <c r="B188" s="86" t="s">
        <v>113</v>
      </c>
      <c r="J188">
        <v>1</v>
      </c>
      <c r="AB188" s="11">
        <f t="shared" si="62"/>
        <v>1</v>
      </c>
    </row>
    <row r="190" spans="1:236" ht="15">
      <c r="A190" s="83" t="s">
        <v>3</v>
      </c>
      <c r="B190" s="134" t="s">
        <v>60</v>
      </c>
      <c r="C190" s="135">
        <v>39767</v>
      </c>
      <c r="G190" s="84"/>
      <c r="H190" s="84"/>
      <c r="I190" s="84"/>
      <c r="J190" s="84"/>
      <c r="K190" s="84"/>
      <c r="AB190" s="128"/>
      <c r="AF190" s="84"/>
      <c r="AG190" s="84"/>
      <c r="AH190" s="84"/>
      <c r="AI190" s="84"/>
      <c r="AJ190" s="84"/>
      <c r="AK190" s="84"/>
      <c r="AZ190" s="86"/>
      <c r="BA190" s="86"/>
      <c r="BB190" s="85"/>
      <c r="BF190" s="84"/>
      <c r="BG190" s="84"/>
      <c r="BH190" s="84"/>
      <c r="BI190" s="84"/>
      <c r="BJ190" s="84"/>
      <c r="BK190" s="84"/>
      <c r="BZ190" s="86"/>
      <c r="CA190" s="86"/>
      <c r="CB190" s="85"/>
      <c r="CF190" s="84"/>
      <c r="CG190" s="84"/>
      <c r="CH190" s="84"/>
      <c r="CI190" s="84"/>
      <c r="CJ190" s="84"/>
      <c r="CK190" s="84"/>
      <c r="CZ190" s="86"/>
      <c r="DA190" s="86"/>
      <c r="DB190" s="85"/>
      <c r="DF190" s="84"/>
      <c r="DG190" s="84"/>
      <c r="DH190" s="84"/>
      <c r="DI190" s="84"/>
      <c r="DJ190" s="84"/>
      <c r="DK190" s="84"/>
      <c r="DZ190" s="86"/>
      <c r="EA190" s="86"/>
      <c r="EB190" s="85"/>
      <c r="EF190" s="84"/>
      <c r="EG190" s="84"/>
      <c r="EH190" s="84"/>
      <c r="EI190" s="84"/>
      <c r="EJ190" s="84"/>
      <c r="EK190" s="84"/>
      <c r="EZ190" s="86"/>
      <c r="FA190" s="86"/>
      <c r="FB190" s="85"/>
      <c r="FF190" s="84"/>
      <c r="FG190" s="84"/>
      <c r="FH190" s="84"/>
      <c r="FI190" s="84"/>
      <c r="FJ190" s="84"/>
      <c r="FK190" s="84"/>
      <c r="FZ190" s="86"/>
      <c r="GA190" s="86"/>
      <c r="GB190" s="85"/>
      <c r="GF190" s="84"/>
      <c r="GG190" s="84"/>
      <c r="GH190" s="84"/>
      <c r="GI190" s="84"/>
      <c r="GJ190" s="84"/>
      <c r="GK190" s="84"/>
      <c r="GZ190" s="86"/>
      <c r="HA190" s="86"/>
      <c r="HB190" s="85"/>
      <c r="HF190" s="84"/>
      <c r="HG190" s="84"/>
      <c r="HH190" s="84"/>
      <c r="HI190" s="84"/>
      <c r="HJ190" s="84"/>
      <c r="HK190" s="84"/>
      <c r="HZ190" s="86"/>
      <c r="IA190" s="86"/>
      <c r="IB190" s="85"/>
    </row>
    <row r="191" spans="1:236">
      <c r="B191" s="86" t="s">
        <v>51</v>
      </c>
      <c r="D191" t="s">
        <v>215</v>
      </c>
      <c r="L191" t="s">
        <v>216</v>
      </c>
      <c r="T191" t="s">
        <v>219</v>
      </c>
      <c r="AB191" s="11">
        <f>SUM(AB193:AB196)</f>
        <v>23.999999999999996</v>
      </c>
    </row>
    <row r="192" spans="1:236">
      <c r="B192" s="86" t="s">
        <v>53</v>
      </c>
      <c r="C192" s="90" t="s">
        <v>87</v>
      </c>
      <c r="D192">
        <v>0</v>
      </c>
      <c r="E192">
        <v>1</v>
      </c>
      <c r="F192">
        <v>2</v>
      </c>
      <c r="G192">
        <v>3</v>
      </c>
      <c r="H192">
        <v>4</v>
      </c>
      <c r="I192">
        <v>5</v>
      </c>
      <c r="J192">
        <v>6</v>
      </c>
      <c r="K192">
        <v>7</v>
      </c>
      <c r="L192">
        <v>8</v>
      </c>
      <c r="M192">
        <v>9</v>
      </c>
      <c r="N192">
        <v>10</v>
      </c>
      <c r="O192">
        <v>11</v>
      </c>
      <c r="P192">
        <v>12</v>
      </c>
      <c r="Q192">
        <v>13</v>
      </c>
      <c r="R192">
        <v>14</v>
      </c>
      <c r="S192">
        <v>15</v>
      </c>
      <c r="T192">
        <v>16</v>
      </c>
      <c r="U192">
        <v>17</v>
      </c>
      <c r="V192">
        <v>18</v>
      </c>
      <c r="W192">
        <v>19</v>
      </c>
      <c r="X192">
        <v>20</v>
      </c>
      <c r="Y192">
        <v>21</v>
      </c>
      <c r="Z192">
        <v>22</v>
      </c>
      <c r="AA192">
        <v>23</v>
      </c>
      <c r="AB192" s="86" t="s">
        <v>57</v>
      </c>
      <c r="AF192" s="84"/>
      <c r="AG192" s="84"/>
      <c r="AH192" s="84"/>
      <c r="AI192" s="84"/>
      <c r="AJ192" s="84"/>
      <c r="AK192" s="84"/>
      <c r="AZ192" s="86"/>
      <c r="BA192" s="86"/>
      <c r="BB192" s="85"/>
      <c r="BG192" s="84"/>
      <c r="BH192" s="84"/>
      <c r="BI192" s="84"/>
      <c r="BJ192" s="84"/>
      <c r="BK192" s="84"/>
      <c r="BZ192" s="86"/>
      <c r="CA192" s="86"/>
      <c r="CB192" s="128"/>
      <c r="CC192" s="126"/>
      <c r="CG192" s="84"/>
      <c r="CH192" s="84"/>
      <c r="CI192" s="84"/>
      <c r="CJ192" s="84"/>
      <c r="CK192" s="84"/>
      <c r="CZ192" s="86"/>
      <c r="DA192" s="86"/>
      <c r="DB192" s="128"/>
      <c r="DC192" s="126"/>
      <c r="DG192" s="84"/>
      <c r="DH192" s="84"/>
      <c r="DI192" s="84"/>
      <c r="DJ192" s="84"/>
      <c r="DK192" s="84"/>
      <c r="DZ192" s="86"/>
      <c r="EA192" s="86"/>
      <c r="EB192" s="128"/>
      <c r="EC192" s="126"/>
      <c r="EF192" s="84"/>
      <c r="EG192" s="84"/>
      <c r="EH192" s="84"/>
      <c r="EI192" s="84"/>
      <c r="EJ192" s="84"/>
      <c r="EK192" s="84"/>
      <c r="EZ192" s="86"/>
      <c r="FA192" s="86"/>
      <c r="FB192" s="85"/>
      <c r="FF192" s="84"/>
      <c r="FG192" s="84"/>
      <c r="FH192" s="84"/>
      <c r="FI192" s="84"/>
      <c r="FJ192" s="84"/>
      <c r="FK192" s="84"/>
      <c r="FZ192" s="86"/>
      <c r="GA192" s="86"/>
      <c r="GB192" s="85"/>
      <c r="GF192" s="84"/>
      <c r="GG192" s="84"/>
      <c r="GH192" s="84"/>
      <c r="GI192" s="84"/>
      <c r="GJ192" s="84"/>
      <c r="GK192" s="84"/>
      <c r="GZ192" s="86"/>
      <c r="HA192" s="86"/>
      <c r="HB192" s="85"/>
      <c r="HF192" s="84"/>
      <c r="HG192" s="84"/>
      <c r="HH192" s="84"/>
      <c r="HI192" s="84"/>
      <c r="HJ192" s="84"/>
      <c r="HK192" s="84"/>
      <c r="HZ192" s="86"/>
      <c r="IA192" s="86"/>
      <c r="IB192" s="85"/>
    </row>
    <row r="193" spans="1:184">
      <c r="B193" s="86" t="s">
        <v>54</v>
      </c>
      <c r="D193">
        <v>1</v>
      </c>
      <c r="E193">
        <v>1</v>
      </c>
      <c r="F193">
        <v>1</v>
      </c>
      <c r="G193">
        <v>1</v>
      </c>
      <c r="H193">
        <v>1</v>
      </c>
      <c r="I193">
        <v>1</v>
      </c>
      <c r="J193">
        <v>1</v>
      </c>
      <c r="K193">
        <v>1</v>
      </c>
      <c r="L193">
        <v>0.6</v>
      </c>
      <c r="M193">
        <v>0</v>
      </c>
      <c r="N193">
        <v>0</v>
      </c>
      <c r="O193">
        <v>0</v>
      </c>
      <c r="P193">
        <v>0.7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 s="11">
        <f>SUM(D193:AA193)</f>
        <v>20.299999999999997</v>
      </c>
    </row>
    <row r="194" spans="1:184">
      <c r="B194" s="86" t="s">
        <v>55</v>
      </c>
      <c r="P194">
        <v>0.2</v>
      </c>
      <c r="AB194" s="11">
        <f t="shared" ref="AB194:AB200" si="67">SUM(D194:AA194)</f>
        <v>0.2</v>
      </c>
      <c r="BB194" s="11"/>
      <c r="CB194" s="11"/>
      <c r="DB194" s="11"/>
      <c r="EB194" s="11"/>
      <c r="FB194" s="11"/>
      <c r="GB194" s="11"/>
    </row>
    <row r="195" spans="1:184">
      <c r="B195" s="86" t="s">
        <v>56</v>
      </c>
      <c r="AB195" s="11">
        <f t="shared" si="67"/>
        <v>0</v>
      </c>
    </row>
    <row r="196" spans="1:184">
      <c r="B196" s="86" t="s">
        <v>16</v>
      </c>
      <c r="L196">
        <v>0.4</v>
      </c>
      <c r="M196">
        <v>1</v>
      </c>
      <c r="N196">
        <v>1</v>
      </c>
      <c r="O196">
        <v>1</v>
      </c>
      <c r="P196">
        <v>0.1</v>
      </c>
      <c r="T196" s="11"/>
      <c r="AB196" s="11">
        <f t="shared" si="67"/>
        <v>3.5</v>
      </c>
      <c r="BB196" s="11"/>
      <c r="CB196" s="11"/>
      <c r="DB196" s="11"/>
      <c r="EB196" s="11"/>
      <c r="FB196" s="11"/>
      <c r="GB196" s="11"/>
    </row>
    <row r="197" spans="1:184">
      <c r="B197" s="86" t="s">
        <v>225</v>
      </c>
      <c r="L197">
        <v>0.4</v>
      </c>
      <c r="M197">
        <v>1</v>
      </c>
      <c r="N197">
        <v>1</v>
      </c>
      <c r="O197">
        <v>1</v>
      </c>
      <c r="P197">
        <v>0.1</v>
      </c>
      <c r="T197" s="11"/>
      <c r="AB197" s="11">
        <f t="shared" si="67"/>
        <v>3.5</v>
      </c>
      <c r="BB197" s="11"/>
      <c r="CB197" s="11"/>
      <c r="DB197" s="11"/>
      <c r="EB197" s="11"/>
      <c r="FB197" s="11"/>
      <c r="GB197" s="11"/>
    </row>
    <row r="198" spans="1:184">
      <c r="B198" s="86"/>
      <c r="T198" s="11"/>
      <c r="AB198" s="11">
        <f t="shared" si="67"/>
        <v>0</v>
      </c>
      <c r="BB198" s="11"/>
      <c r="CB198" s="11"/>
      <c r="DB198" s="11"/>
      <c r="EB198" s="11"/>
      <c r="FB198" s="11"/>
      <c r="GB198" s="11"/>
    </row>
    <row r="199" spans="1:184">
      <c r="B199" s="86" t="s">
        <v>112</v>
      </c>
      <c r="L199">
        <v>1</v>
      </c>
      <c r="AB199" s="11">
        <f t="shared" si="67"/>
        <v>1</v>
      </c>
      <c r="BB199" s="11"/>
      <c r="CB199" s="11"/>
      <c r="DB199" s="11"/>
      <c r="EB199" s="11"/>
      <c r="FB199" s="11"/>
      <c r="GB199" s="11"/>
    </row>
    <row r="200" spans="1:184">
      <c r="B200" s="86" t="s">
        <v>108</v>
      </c>
      <c r="AB200" s="11">
        <f t="shared" si="67"/>
        <v>0</v>
      </c>
      <c r="BB200" s="11"/>
      <c r="CB200" s="11"/>
      <c r="DB200" s="11"/>
      <c r="EB200" s="11"/>
      <c r="FB200" s="11"/>
      <c r="GB200" s="11"/>
    </row>
    <row r="202" spans="1:184">
      <c r="A202" s="83" t="s">
        <v>47</v>
      </c>
      <c r="B202" s="86" t="s">
        <v>57</v>
      </c>
      <c r="D202">
        <f t="shared" ref="D202:I202" si="68">SUM(D204:D207)</f>
        <v>1</v>
      </c>
      <c r="E202">
        <f t="shared" si="68"/>
        <v>1</v>
      </c>
      <c r="F202">
        <f t="shared" si="68"/>
        <v>1</v>
      </c>
      <c r="G202">
        <f t="shared" si="68"/>
        <v>1</v>
      </c>
      <c r="H202">
        <f t="shared" si="68"/>
        <v>1</v>
      </c>
      <c r="I202">
        <f t="shared" si="68"/>
        <v>1</v>
      </c>
      <c r="J202">
        <f>SUM(J204:J207)</f>
        <v>1</v>
      </c>
      <c r="K202">
        <f>SUM(K204:K207)</f>
        <v>1</v>
      </c>
      <c r="L202">
        <f>SUM(L204:L207)</f>
        <v>1</v>
      </c>
      <c r="M202">
        <f t="shared" ref="M202:AA202" si="69">SUM(M204:M207)</f>
        <v>1</v>
      </c>
      <c r="N202">
        <f t="shared" si="69"/>
        <v>1</v>
      </c>
      <c r="O202">
        <f t="shared" si="69"/>
        <v>1</v>
      </c>
      <c r="P202">
        <f t="shared" si="69"/>
        <v>1.0000000000000002</v>
      </c>
      <c r="Q202">
        <f t="shared" si="69"/>
        <v>1</v>
      </c>
      <c r="R202">
        <f t="shared" si="69"/>
        <v>1</v>
      </c>
      <c r="S202">
        <f t="shared" si="69"/>
        <v>1</v>
      </c>
      <c r="T202">
        <f t="shared" si="69"/>
        <v>1</v>
      </c>
      <c r="U202">
        <f t="shared" si="69"/>
        <v>1</v>
      </c>
      <c r="V202">
        <f t="shared" si="69"/>
        <v>1</v>
      </c>
      <c r="W202">
        <f t="shared" si="69"/>
        <v>1</v>
      </c>
      <c r="X202">
        <f t="shared" si="69"/>
        <v>1</v>
      </c>
      <c r="Y202">
        <f t="shared" si="69"/>
        <v>1</v>
      </c>
      <c r="Z202">
        <f t="shared" si="69"/>
        <v>1</v>
      </c>
      <c r="AA202">
        <f t="shared" si="69"/>
        <v>1</v>
      </c>
      <c r="AB202" s="11">
        <f>SUM(D202:AA202)</f>
        <v>24</v>
      </c>
    </row>
    <row r="203" spans="1:184">
      <c r="B203" s="86" t="s">
        <v>110</v>
      </c>
      <c r="D203">
        <v>1</v>
      </c>
      <c r="E203">
        <v>1</v>
      </c>
      <c r="F203">
        <v>1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0.6</v>
      </c>
      <c r="M203">
        <v>0</v>
      </c>
      <c r="N203">
        <v>0</v>
      </c>
      <c r="O203">
        <v>0</v>
      </c>
      <c r="P203">
        <v>0.8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 s="11">
        <f>SUM(D203:AA203)</f>
        <v>20.399999999999999</v>
      </c>
    </row>
    <row r="204" spans="1:184">
      <c r="B204" s="86" t="s">
        <v>107</v>
      </c>
      <c r="D204">
        <f t="shared" ref="D204:I204" si="70">D203*0.2</f>
        <v>0.2</v>
      </c>
      <c r="E204">
        <f t="shared" si="70"/>
        <v>0.2</v>
      </c>
      <c r="F204">
        <f t="shared" si="70"/>
        <v>0.2</v>
      </c>
      <c r="G204">
        <f t="shared" si="70"/>
        <v>0.2</v>
      </c>
      <c r="H204">
        <f t="shared" si="70"/>
        <v>0.2</v>
      </c>
      <c r="I204">
        <f t="shared" si="70"/>
        <v>0.2</v>
      </c>
      <c r="J204">
        <f>J203*0.2</f>
        <v>0.2</v>
      </c>
      <c r="K204" s="11">
        <f>K203*0.2</f>
        <v>0.2</v>
      </c>
      <c r="L204">
        <f t="shared" ref="L204:AA204" si="71">L203*0.2</f>
        <v>0.12</v>
      </c>
      <c r="M204">
        <f t="shared" si="71"/>
        <v>0</v>
      </c>
      <c r="N204">
        <f t="shared" si="71"/>
        <v>0</v>
      </c>
      <c r="O204">
        <f t="shared" si="71"/>
        <v>0</v>
      </c>
      <c r="P204">
        <f t="shared" si="71"/>
        <v>0.16000000000000003</v>
      </c>
      <c r="Q204">
        <f t="shared" si="71"/>
        <v>0.2</v>
      </c>
      <c r="R204">
        <f t="shared" si="71"/>
        <v>0.2</v>
      </c>
      <c r="S204">
        <f t="shared" si="71"/>
        <v>0.2</v>
      </c>
      <c r="T204">
        <f t="shared" si="71"/>
        <v>0.2</v>
      </c>
      <c r="U204">
        <f t="shared" si="71"/>
        <v>0.2</v>
      </c>
      <c r="V204">
        <f t="shared" si="71"/>
        <v>0.2</v>
      </c>
      <c r="W204">
        <f t="shared" si="71"/>
        <v>0.2</v>
      </c>
      <c r="X204">
        <f t="shared" si="71"/>
        <v>0.2</v>
      </c>
      <c r="Y204">
        <f t="shared" si="71"/>
        <v>0.2</v>
      </c>
      <c r="Z204">
        <f t="shared" si="71"/>
        <v>0.2</v>
      </c>
      <c r="AA204">
        <f t="shared" si="71"/>
        <v>0.2</v>
      </c>
      <c r="AB204" s="11">
        <f t="shared" ref="AB204:AB209" si="72">SUM(D204:AA204)</f>
        <v>4.0800000000000018</v>
      </c>
    </row>
    <row r="205" spans="1:184">
      <c r="B205" s="86" t="s">
        <v>105</v>
      </c>
      <c r="L205">
        <v>0.4</v>
      </c>
      <c r="M205">
        <v>0.8</v>
      </c>
      <c r="P205">
        <v>0.2</v>
      </c>
      <c r="AB205" s="11">
        <f t="shared" si="72"/>
        <v>1.4000000000000001</v>
      </c>
    </row>
    <row r="206" spans="1:184">
      <c r="B206" s="86" t="s">
        <v>74</v>
      </c>
      <c r="D206">
        <f t="shared" ref="D206:L206" si="73">D203*0.8</f>
        <v>0.8</v>
      </c>
      <c r="E206">
        <f t="shared" si="73"/>
        <v>0.8</v>
      </c>
      <c r="F206">
        <f t="shared" si="73"/>
        <v>0.8</v>
      </c>
      <c r="G206">
        <f t="shared" si="73"/>
        <v>0.8</v>
      </c>
      <c r="H206">
        <f t="shared" si="73"/>
        <v>0.8</v>
      </c>
      <c r="I206">
        <f t="shared" si="73"/>
        <v>0.8</v>
      </c>
      <c r="J206">
        <f t="shared" si="73"/>
        <v>0.8</v>
      </c>
      <c r="K206">
        <f t="shared" si="73"/>
        <v>0.8</v>
      </c>
      <c r="L206">
        <f t="shared" si="73"/>
        <v>0.48</v>
      </c>
      <c r="M206">
        <f>M203*0.8+0.2</f>
        <v>0.2</v>
      </c>
      <c r="N206">
        <f>N203*0.8+1</f>
        <v>1</v>
      </c>
      <c r="O206">
        <f>O203*0.8+1</f>
        <v>1</v>
      </c>
      <c r="P206">
        <f t="shared" ref="P206:AA206" si="74">P203*0.8</f>
        <v>0.64000000000000012</v>
      </c>
      <c r="Q206">
        <f t="shared" si="74"/>
        <v>0.8</v>
      </c>
      <c r="R206">
        <f t="shared" si="74"/>
        <v>0.8</v>
      </c>
      <c r="S206">
        <f t="shared" si="74"/>
        <v>0.8</v>
      </c>
      <c r="T206">
        <f t="shared" si="74"/>
        <v>0.8</v>
      </c>
      <c r="U206">
        <f t="shared" si="74"/>
        <v>0.8</v>
      </c>
      <c r="V206">
        <f t="shared" si="74"/>
        <v>0.8</v>
      </c>
      <c r="W206">
        <f t="shared" si="74"/>
        <v>0.8</v>
      </c>
      <c r="X206">
        <f t="shared" si="74"/>
        <v>0.8</v>
      </c>
      <c r="Y206">
        <f t="shared" si="74"/>
        <v>0.8</v>
      </c>
      <c r="Z206">
        <f t="shared" si="74"/>
        <v>0.8</v>
      </c>
      <c r="AA206">
        <f t="shared" si="74"/>
        <v>0.8</v>
      </c>
      <c r="AB206" s="11">
        <f t="shared" si="72"/>
        <v>18.520000000000007</v>
      </c>
    </row>
    <row r="207" spans="1:184">
      <c r="B207" s="86" t="s">
        <v>73</v>
      </c>
      <c r="AB207" s="11">
        <f t="shared" si="72"/>
        <v>0</v>
      </c>
    </row>
    <row r="208" spans="1:184">
      <c r="B208" s="86"/>
      <c r="AB208" s="11">
        <f t="shared" si="72"/>
        <v>0</v>
      </c>
    </row>
    <row r="209" spans="1:236">
      <c r="B209" s="86" t="s">
        <v>113</v>
      </c>
      <c r="AB209" s="11">
        <f t="shared" si="72"/>
        <v>0</v>
      </c>
      <c r="BB209" s="11"/>
      <c r="CB209" s="11"/>
      <c r="DB209" s="11"/>
      <c r="EB209" s="11"/>
      <c r="FB209" s="11"/>
      <c r="GB209" s="11"/>
    </row>
    <row r="210" spans="1:236">
      <c r="BB210" s="11"/>
      <c r="CB210" s="11"/>
      <c r="DB210" s="11"/>
      <c r="EB210" s="11"/>
      <c r="FB210" s="11"/>
      <c r="GB210" s="11"/>
    </row>
    <row r="211" spans="1:236" ht="15">
      <c r="A211" s="83" t="s">
        <v>3</v>
      </c>
      <c r="B211" s="134" t="s">
        <v>61</v>
      </c>
      <c r="C211" s="135">
        <v>39768</v>
      </c>
      <c r="G211" s="84"/>
      <c r="H211" s="84"/>
      <c r="I211" s="84"/>
      <c r="J211" s="84"/>
      <c r="K211" s="84"/>
      <c r="AB211" s="128"/>
      <c r="BB211" s="11"/>
      <c r="CB211" s="11"/>
      <c r="DB211" s="11"/>
      <c r="EB211" s="11"/>
      <c r="FB211" s="11"/>
      <c r="GB211" s="11"/>
    </row>
    <row r="212" spans="1:236">
      <c r="B212" s="86" t="s">
        <v>51</v>
      </c>
      <c r="D212" t="s">
        <v>215</v>
      </c>
      <c r="L212" t="s">
        <v>216</v>
      </c>
      <c r="T212" t="s">
        <v>219</v>
      </c>
      <c r="AB212" s="11">
        <f>SUM(AB214:AB217)</f>
        <v>24</v>
      </c>
    </row>
    <row r="213" spans="1:236">
      <c r="B213" s="86" t="s">
        <v>53</v>
      </c>
      <c r="C213" s="90" t="s">
        <v>87</v>
      </c>
      <c r="D213">
        <v>0</v>
      </c>
      <c r="E213">
        <v>1</v>
      </c>
      <c r="F213">
        <v>2</v>
      </c>
      <c r="G213">
        <v>3</v>
      </c>
      <c r="H213">
        <v>4</v>
      </c>
      <c r="I213">
        <v>5</v>
      </c>
      <c r="J213">
        <v>6</v>
      </c>
      <c r="K213">
        <v>7</v>
      </c>
      <c r="L213">
        <v>8</v>
      </c>
      <c r="M213">
        <v>9</v>
      </c>
      <c r="N213">
        <v>10</v>
      </c>
      <c r="O213">
        <v>11</v>
      </c>
      <c r="P213">
        <v>12</v>
      </c>
      <c r="Q213">
        <v>13</v>
      </c>
      <c r="R213">
        <v>14</v>
      </c>
      <c r="S213">
        <v>15</v>
      </c>
      <c r="T213">
        <v>16</v>
      </c>
      <c r="U213">
        <v>17</v>
      </c>
      <c r="V213">
        <v>18</v>
      </c>
      <c r="W213">
        <v>19</v>
      </c>
      <c r="X213">
        <v>20</v>
      </c>
      <c r="Y213">
        <v>21</v>
      </c>
      <c r="Z213">
        <v>22</v>
      </c>
      <c r="AA213">
        <v>23</v>
      </c>
      <c r="AB213" s="86" t="s">
        <v>57</v>
      </c>
    </row>
    <row r="214" spans="1:236">
      <c r="B214" s="86" t="s">
        <v>54</v>
      </c>
      <c r="D214">
        <v>1</v>
      </c>
      <c r="E214">
        <v>1</v>
      </c>
      <c r="F214">
        <v>1</v>
      </c>
      <c r="G214">
        <v>1</v>
      </c>
      <c r="H214">
        <v>1</v>
      </c>
      <c r="I214">
        <v>1</v>
      </c>
      <c r="J214">
        <v>1</v>
      </c>
      <c r="K214">
        <v>1</v>
      </c>
      <c r="L214">
        <v>1</v>
      </c>
      <c r="M214">
        <v>1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 s="11">
        <f>SUM(D214:AA214)</f>
        <v>24</v>
      </c>
    </row>
    <row r="215" spans="1:236">
      <c r="B215" s="86" t="s">
        <v>55</v>
      </c>
      <c r="AB215" s="11">
        <f t="shared" ref="AB215:AB220" si="75">SUM(D215:AA215)</f>
        <v>0</v>
      </c>
    </row>
    <row r="216" spans="1:236">
      <c r="B216" s="86" t="s">
        <v>56</v>
      </c>
      <c r="AB216" s="11">
        <f t="shared" si="75"/>
        <v>0</v>
      </c>
    </row>
    <row r="217" spans="1:236">
      <c r="B217" s="86" t="s">
        <v>16</v>
      </c>
      <c r="T217" s="11"/>
      <c r="AB217" s="11">
        <f t="shared" si="75"/>
        <v>0</v>
      </c>
    </row>
    <row r="218" spans="1:236">
      <c r="B218" s="86"/>
      <c r="T218" s="11"/>
      <c r="AB218" s="11">
        <f t="shared" si="75"/>
        <v>0</v>
      </c>
      <c r="AF218" s="84"/>
      <c r="AG218" s="84"/>
      <c r="AH218" s="84"/>
      <c r="AI218" s="84"/>
      <c r="AJ218" s="84"/>
      <c r="AK218" s="84"/>
      <c r="AZ218" s="86"/>
      <c r="BA218" s="86"/>
      <c r="BB218" s="85"/>
      <c r="BF218" s="84"/>
      <c r="BG218" s="84"/>
      <c r="BH218" s="84"/>
      <c r="BI218" s="84"/>
      <c r="BJ218" s="84"/>
      <c r="BK218" s="84"/>
      <c r="BZ218" s="86"/>
      <c r="CA218" s="86"/>
      <c r="CB218" s="85"/>
      <c r="CF218" s="84"/>
      <c r="CG218" s="84"/>
      <c r="CH218" s="84"/>
      <c r="CI218" s="84"/>
      <c r="CJ218" s="84"/>
      <c r="CK218" s="84"/>
      <c r="CZ218" s="86"/>
      <c r="DA218" s="86"/>
      <c r="DB218" s="85"/>
      <c r="DF218" s="84"/>
      <c r="DG218" s="84"/>
      <c r="DH218" s="84"/>
      <c r="DI218" s="84"/>
      <c r="DJ218" s="84"/>
      <c r="DK218" s="84"/>
      <c r="DZ218" s="86"/>
      <c r="EA218" s="86"/>
      <c r="EB218" s="85"/>
      <c r="EF218" s="84"/>
      <c r="EG218" s="84"/>
      <c r="EH218" s="84"/>
      <c r="EI218" s="84"/>
      <c r="EJ218" s="84"/>
      <c r="EK218" s="84"/>
      <c r="EZ218" s="86"/>
      <c r="FA218" s="86"/>
      <c r="FB218" s="85"/>
      <c r="FF218" s="84"/>
      <c r="FG218" s="84"/>
      <c r="FH218" s="84"/>
      <c r="FI218" s="84"/>
      <c r="FJ218" s="84"/>
      <c r="FK218" s="84"/>
      <c r="FZ218" s="86"/>
      <c r="GA218" s="86"/>
      <c r="GB218" s="85"/>
      <c r="GF218" s="84"/>
      <c r="GG218" s="84"/>
      <c r="GH218" s="84"/>
      <c r="GI218" s="84"/>
      <c r="GJ218" s="84"/>
      <c r="GK218" s="84"/>
      <c r="GZ218" s="86"/>
      <c r="HA218" s="86"/>
      <c r="HB218" s="85"/>
      <c r="HF218" s="84"/>
      <c r="HG218" s="84"/>
      <c r="HH218" s="84"/>
      <c r="HI218" s="84"/>
      <c r="HJ218" s="84"/>
      <c r="HK218" s="84"/>
      <c r="HZ218" s="86"/>
      <c r="IA218" s="86"/>
      <c r="IB218" s="85"/>
    </row>
    <row r="219" spans="1:236">
      <c r="B219" s="86" t="s">
        <v>112</v>
      </c>
      <c r="AB219" s="11">
        <f t="shared" si="75"/>
        <v>0</v>
      </c>
      <c r="AF219" s="84"/>
      <c r="AG219" s="84"/>
      <c r="AH219" s="84"/>
      <c r="AI219" s="84"/>
      <c r="AJ219" s="84"/>
      <c r="AK219" s="84"/>
      <c r="AZ219" s="86"/>
      <c r="BA219" s="86"/>
      <c r="BB219" s="85"/>
      <c r="BG219" s="84"/>
      <c r="BH219" s="84"/>
      <c r="BI219" s="84"/>
      <c r="BJ219" s="84"/>
      <c r="BK219" s="84"/>
      <c r="BZ219" s="86"/>
      <c r="CA219" s="86"/>
      <c r="CB219" s="128"/>
      <c r="CC219" s="126"/>
      <c r="CG219" s="84"/>
      <c r="CH219" s="84"/>
      <c r="CI219" s="84"/>
      <c r="CJ219" s="84"/>
      <c r="CK219" s="84"/>
      <c r="CZ219" s="86"/>
      <c r="DA219" s="86"/>
      <c r="DB219" s="128"/>
      <c r="DC219" s="126"/>
      <c r="DG219" s="84"/>
      <c r="DH219" s="84"/>
      <c r="DI219" s="84"/>
      <c r="DJ219" s="84"/>
      <c r="DK219" s="84"/>
      <c r="DZ219" s="86"/>
      <c r="EA219" s="86"/>
      <c r="EB219" s="128"/>
      <c r="EC219" s="126"/>
      <c r="EF219" s="84"/>
      <c r="EG219" s="84"/>
      <c r="EH219" s="84"/>
      <c r="EI219" s="84"/>
      <c r="EJ219" s="84"/>
      <c r="EK219" s="84"/>
      <c r="EZ219" s="86"/>
      <c r="FA219" s="86"/>
      <c r="FB219" s="85"/>
      <c r="FF219" s="84"/>
      <c r="FG219" s="84"/>
      <c r="FH219" s="84"/>
      <c r="FI219" s="84"/>
      <c r="FJ219" s="84"/>
      <c r="FK219" s="84"/>
      <c r="FZ219" s="86"/>
      <c r="GA219" s="86"/>
      <c r="GB219" s="85"/>
      <c r="GF219" s="84"/>
      <c r="GG219" s="84"/>
      <c r="GH219" s="84"/>
      <c r="GI219" s="84"/>
      <c r="GJ219" s="84"/>
      <c r="GK219" s="84"/>
      <c r="GZ219" s="86"/>
      <c r="HA219" s="86"/>
      <c r="HB219" s="85"/>
      <c r="HF219" s="84"/>
      <c r="HG219" s="84"/>
      <c r="HH219" s="84"/>
      <c r="HI219" s="84"/>
      <c r="HJ219" s="84"/>
      <c r="HK219" s="84"/>
      <c r="HZ219" s="86"/>
      <c r="IA219" s="86"/>
      <c r="IB219" s="85"/>
    </row>
    <row r="220" spans="1:236">
      <c r="B220" s="86" t="s">
        <v>108</v>
      </c>
      <c r="AB220" s="11">
        <f t="shared" si="75"/>
        <v>0</v>
      </c>
    </row>
    <row r="221" spans="1:236">
      <c r="BB221" s="11"/>
      <c r="CB221" s="11"/>
      <c r="DB221" s="11"/>
      <c r="EB221" s="11"/>
      <c r="FB221" s="11"/>
      <c r="GB221" s="11"/>
    </row>
    <row r="222" spans="1:236">
      <c r="A222" s="83" t="s">
        <v>47</v>
      </c>
      <c r="B222" s="86" t="s">
        <v>57</v>
      </c>
      <c r="D222">
        <f t="shared" ref="D222:I222" si="76">SUM(D224:D227)</f>
        <v>1</v>
      </c>
      <c r="E222">
        <f t="shared" si="76"/>
        <v>1</v>
      </c>
      <c r="F222">
        <f t="shared" si="76"/>
        <v>1</v>
      </c>
      <c r="G222">
        <f t="shared" si="76"/>
        <v>1</v>
      </c>
      <c r="H222">
        <f t="shared" si="76"/>
        <v>1</v>
      </c>
      <c r="I222">
        <f t="shared" si="76"/>
        <v>1</v>
      </c>
      <c r="J222">
        <f>SUM(J224:J227)</f>
        <v>1</v>
      </c>
      <c r="K222">
        <f t="shared" ref="K222:AA222" si="77">SUM(K224:K227)</f>
        <v>1</v>
      </c>
      <c r="L222">
        <f t="shared" si="77"/>
        <v>1</v>
      </c>
      <c r="M222">
        <f t="shared" si="77"/>
        <v>1</v>
      </c>
      <c r="N222">
        <f t="shared" si="77"/>
        <v>1</v>
      </c>
      <c r="O222">
        <f t="shared" si="77"/>
        <v>1</v>
      </c>
      <c r="P222">
        <f t="shared" si="77"/>
        <v>1</v>
      </c>
      <c r="Q222">
        <f t="shared" si="77"/>
        <v>1</v>
      </c>
      <c r="R222">
        <f t="shared" si="77"/>
        <v>1</v>
      </c>
      <c r="S222">
        <f t="shared" si="77"/>
        <v>1</v>
      </c>
      <c r="T222">
        <f t="shared" si="77"/>
        <v>1</v>
      </c>
      <c r="U222">
        <f t="shared" si="77"/>
        <v>1</v>
      </c>
      <c r="V222">
        <f t="shared" si="77"/>
        <v>1</v>
      </c>
      <c r="W222">
        <f t="shared" si="77"/>
        <v>1</v>
      </c>
      <c r="X222">
        <f t="shared" si="77"/>
        <v>1</v>
      </c>
      <c r="Y222">
        <f t="shared" si="77"/>
        <v>1</v>
      </c>
      <c r="Z222">
        <f t="shared" si="77"/>
        <v>1</v>
      </c>
      <c r="AA222">
        <f t="shared" si="77"/>
        <v>1</v>
      </c>
      <c r="AB222" s="11">
        <f>SUM(D222:AA222)</f>
        <v>24</v>
      </c>
    </row>
    <row r="223" spans="1:236">
      <c r="B223" s="86" t="s">
        <v>110</v>
      </c>
      <c r="D223">
        <v>1</v>
      </c>
      <c r="E223">
        <v>1</v>
      </c>
      <c r="F223">
        <v>1</v>
      </c>
      <c r="G223">
        <v>1</v>
      </c>
      <c r="H223">
        <v>1</v>
      </c>
      <c r="I223">
        <v>1</v>
      </c>
      <c r="J223">
        <v>1</v>
      </c>
      <c r="K223">
        <v>1</v>
      </c>
      <c r="L223">
        <v>1</v>
      </c>
      <c r="M223">
        <v>1</v>
      </c>
      <c r="N223">
        <v>1</v>
      </c>
      <c r="O223">
        <v>1</v>
      </c>
      <c r="P223">
        <v>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 s="11">
        <f>SUM(D223:AA223)</f>
        <v>24</v>
      </c>
      <c r="BB223" s="11"/>
      <c r="CB223" s="11"/>
      <c r="DB223" s="11"/>
      <c r="EB223" s="11"/>
      <c r="FB223" s="11"/>
      <c r="GB223" s="11"/>
    </row>
    <row r="224" spans="1:236">
      <c r="B224" s="86" t="s">
        <v>107</v>
      </c>
      <c r="D224">
        <f t="shared" ref="D224:I224" si="78">D223*0.2</f>
        <v>0.2</v>
      </c>
      <c r="E224">
        <f t="shared" si="78"/>
        <v>0.2</v>
      </c>
      <c r="F224">
        <f t="shared" si="78"/>
        <v>0.2</v>
      </c>
      <c r="G224">
        <f t="shared" si="78"/>
        <v>0.2</v>
      </c>
      <c r="H224">
        <f t="shared" si="78"/>
        <v>0.2</v>
      </c>
      <c r="I224">
        <f t="shared" si="78"/>
        <v>0.2</v>
      </c>
      <c r="J224">
        <f>J223*0.2</f>
        <v>0.2</v>
      </c>
      <c r="K224" s="11">
        <f>K223*0.2</f>
        <v>0.2</v>
      </c>
      <c r="L224">
        <f t="shared" ref="L224:AA224" si="79">L223*0.2</f>
        <v>0.2</v>
      </c>
      <c r="M224">
        <f t="shared" si="79"/>
        <v>0.2</v>
      </c>
      <c r="N224">
        <f t="shared" si="79"/>
        <v>0.2</v>
      </c>
      <c r="O224">
        <f t="shared" si="79"/>
        <v>0.2</v>
      </c>
      <c r="P224">
        <f t="shared" si="79"/>
        <v>0.2</v>
      </c>
      <c r="Q224">
        <f t="shared" si="79"/>
        <v>0.2</v>
      </c>
      <c r="R224">
        <f t="shared" si="79"/>
        <v>0.2</v>
      </c>
      <c r="S224">
        <f t="shared" si="79"/>
        <v>0.2</v>
      </c>
      <c r="T224">
        <f t="shared" si="79"/>
        <v>0.2</v>
      </c>
      <c r="U224">
        <f t="shared" si="79"/>
        <v>0.2</v>
      </c>
      <c r="V224">
        <f t="shared" si="79"/>
        <v>0.2</v>
      </c>
      <c r="W224">
        <f t="shared" si="79"/>
        <v>0.2</v>
      </c>
      <c r="X224">
        <f t="shared" si="79"/>
        <v>0.2</v>
      </c>
      <c r="Y224">
        <f t="shared" si="79"/>
        <v>0.2</v>
      </c>
      <c r="Z224">
        <f t="shared" si="79"/>
        <v>0.2</v>
      </c>
      <c r="AA224">
        <f t="shared" si="79"/>
        <v>0.2</v>
      </c>
      <c r="AB224" s="11">
        <f t="shared" ref="AB224:AB229" si="80">SUM(D224:AA224)</f>
        <v>4.8000000000000016</v>
      </c>
      <c r="BB224" s="11"/>
      <c r="CB224" s="11"/>
      <c r="DB224" s="11"/>
      <c r="EB224" s="11"/>
      <c r="FB224" s="11"/>
      <c r="GB224" s="11"/>
    </row>
    <row r="225" spans="1:184">
      <c r="B225" s="86" t="s">
        <v>105</v>
      </c>
      <c r="AB225" s="11">
        <f t="shared" si="80"/>
        <v>0</v>
      </c>
      <c r="BB225" s="11"/>
      <c r="CB225" s="11"/>
      <c r="DB225" s="11"/>
      <c r="EB225" s="11"/>
      <c r="FB225" s="11"/>
      <c r="GB225" s="11"/>
    </row>
    <row r="226" spans="1:184">
      <c r="B226" s="86" t="s">
        <v>74</v>
      </c>
      <c r="D226">
        <f>D223*0.8</f>
        <v>0.8</v>
      </c>
      <c r="E226">
        <f>E223*0.8</f>
        <v>0.8</v>
      </c>
      <c r="F226">
        <f>F223*0.8</f>
        <v>0.8</v>
      </c>
      <c r="G226">
        <f>G223*0.8</f>
        <v>0.8</v>
      </c>
      <c r="H226">
        <f t="shared" ref="H226:P226" si="81">H223*0.8</f>
        <v>0.8</v>
      </c>
      <c r="I226">
        <f t="shared" si="81"/>
        <v>0.8</v>
      </c>
      <c r="J226">
        <f t="shared" si="81"/>
        <v>0.8</v>
      </c>
      <c r="K226">
        <f t="shared" si="81"/>
        <v>0.8</v>
      </c>
      <c r="L226">
        <f t="shared" si="81"/>
        <v>0.8</v>
      </c>
      <c r="M226">
        <f t="shared" si="81"/>
        <v>0.8</v>
      </c>
      <c r="N226">
        <f t="shared" si="81"/>
        <v>0.8</v>
      </c>
      <c r="O226">
        <f t="shared" si="81"/>
        <v>0.8</v>
      </c>
      <c r="P226">
        <f t="shared" si="81"/>
        <v>0.8</v>
      </c>
      <c r="Q226">
        <f t="shared" ref="Q226:AA226" si="82">Q223*0.8</f>
        <v>0.8</v>
      </c>
      <c r="R226">
        <f t="shared" si="82"/>
        <v>0.8</v>
      </c>
      <c r="S226">
        <f t="shared" si="82"/>
        <v>0.8</v>
      </c>
      <c r="T226">
        <f t="shared" si="82"/>
        <v>0.8</v>
      </c>
      <c r="U226">
        <f t="shared" si="82"/>
        <v>0.8</v>
      </c>
      <c r="V226">
        <f t="shared" si="82"/>
        <v>0.8</v>
      </c>
      <c r="W226">
        <f t="shared" si="82"/>
        <v>0.8</v>
      </c>
      <c r="X226">
        <f t="shared" si="82"/>
        <v>0.8</v>
      </c>
      <c r="Y226">
        <f t="shared" si="82"/>
        <v>0.8</v>
      </c>
      <c r="Z226">
        <f t="shared" si="82"/>
        <v>0.8</v>
      </c>
      <c r="AA226">
        <f t="shared" si="82"/>
        <v>0.8</v>
      </c>
      <c r="AB226" s="11">
        <f t="shared" si="80"/>
        <v>19.200000000000006</v>
      </c>
      <c r="BB226" s="11"/>
      <c r="CB226" s="11"/>
      <c r="DB226" s="11"/>
      <c r="EB226" s="11"/>
      <c r="FB226" s="11"/>
      <c r="GB226" s="11"/>
    </row>
    <row r="227" spans="1:184">
      <c r="B227" s="86" t="s">
        <v>73</v>
      </c>
      <c r="AB227" s="11">
        <f t="shared" si="80"/>
        <v>0</v>
      </c>
    </row>
    <row r="228" spans="1:184">
      <c r="B228" s="86"/>
      <c r="AB228" s="11">
        <f t="shared" si="80"/>
        <v>0</v>
      </c>
    </row>
    <row r="229" spans="1:184">
      <c r="B229" s="86" t="s">
        <v>113</v>
      </c>
      <c r="AB229" s="11">
        <f t="shared" si="80"/>
        <v>0</v>
      </c>
    </row>
    <row r="231" spans="1:184" ht="15">
      <c r="A231" s="83" t="s">
        <v>3</v>
      </c>
      <c r="B231" s="134" t="s">
        <v>62</v>
      </c>
      <c r="C231" s="135">
        <v>39769</v>
      </c>
      <c r="G231" s="84"/>
      <c r="H231" s="84"/>
      <c r="I231" s="84"/>
      <c r="J231" s="84"/>
      <c r="K231" s="84"/>
      <c r="AB231" s="128"/>
    </row>
    <row r="232" spans="1:184">
      <c r="B232" s="86" t="s">
        <v>51</v>
      </c>
      <c r="D232" t="s">
        <v>215</v>
      </c>
      <c r="L232" t="s">
        <v>216</v>
      </c>
      <c r="T232" t="s">
        <v>219</v>
      </c>
      <c r="AB232" s="11">
        <f>SUM(AB234:AB237)</f>
        <v>24</v>
      </c>
      <c r="AD232" t="s">
        <v>232</v>
      </c>
    </row>
    <row r="233" spans="1:184">
      <c r="B233" s="86" t="s">
        <v>53</v>
      </c>
      <c r="C233" s="90" t="s">
        <v>87</v>
      </c>
      <c r="D233">
        <v>0</v>
      </c>
      <c r="E233">
        <v>1</v>
      </c>
      <c r="F233">
        <v>2</v>
      </c>
      <c r="G233">
        <v>3</v>
      </c>
      <c r="H233">
        <v>4</v>
      </c>
      <c r="I233">
        <v>5</v>
      </c>
      <c r="J233">
        <v>6</v>
      </c>
      <c r="K233">
        <v>7</v>
      </c>
      <c r="L233">
        <v>8</v>
      </c>
      <c r="M233">
        <v>9</v>
      </c>
      <c r="N233">
        <v>10</v>
      </c>
      <c r="O233">
        <v>11</v>
      </c>
      <c r="P233">
        <v>12</v>
      </c>
      <c r="Q233">
        <v>13</v>
      </c>
      <c r="R233">
        <v>14</v>
      </c>
      <c r="S233">
        <v>15</v>
      </c>
      <c r="T233">
        <v>16</v>
      </c>
      <c r="U233">
        <v>17</v>
      </c>
      <c r="V233">
        <v>18</v>
      </c>
      <c r="W233">
        <v>19</v>
      </c>
      <c r="X233">
        <v>20</v>
      </c>
      <c r="Y233">
        <v>21</v>
      </c>
      <c r="Z233">
        <v>22</v>
      </c>
      <c r="AA233">
        <v>23</v>
      </c>
      <c r="AB233" s="86" t="s">
        <v>57</v>
      </c>
      <c r="AD233" s="11">
        <f>SUM(AD234:AD237)</f>
        <v>168.00000000000003</v>
      </c>
    </row>
    <row r="234" spans="1:184">
      <c r="B234" s="86" t="s">
        <v>54</v>
      </c>
      <c r="D234">
        <v>1</v>
      </c>
      <c r="E234">
        <v>1</v>
      </c>
      <c r="F234">
        <v>1</v>
      </c>
      <c r="G234">
        <v>1</v>
      </c>
      <c r="H234">
        <v>1</v>
      </c>
      <c r="I234">
        <v>0.4</v>
      </c>
      <c r="J234">
        <v>0.5</v>
      </c>
      <c r="K234">
        <v>0.5</v>
      </c>
      <c r="L234">
        <v>0</v>
      </c>
      <c r="M234">
        <v>0</v>
      </c>
      <c r="N234">
        <v>0.5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0.5</v>
      </c>
      <c r="X234">
        <v>0.4</v>
      </c>
      <c r="Y234">
        <v>1</v>
      </c>
      <c r="Z234">
        <v>1</v>
      </c>
      <c r="AA234">
        <v>1</v>
      </c>
      <c r="AB234" s="11">
        <f>SUM(D234:AA234)</f>
        <v>18.8</v>
      </c>
      <c r="AD234" s="11">
        <f>AB110+AB131+AB151+AB172+AB193+AB214+AB234</f>
        <v>158.4</v>
      </c>
      <c r="BB234" s="11"/>
      <c r="CB234" s="11"/>
      <c r="DB234" s="11"/>
      <c r="EB234" s="11"/>
      <c r="FB234" s="11"/>
      <c r="GB234" s="11"/>
    </row>
    <row r="235" spans="1:184">
      <c r="B235" s="86" t="s">
        <v>55</v>
      </c>
      <c r="I235">
        <v>0.1</v>
      </c>
      <c r="J235">
        <v>0.2</v>
      </c>
      <c r="M235">
        <v>0.5</v>
      </c>
      <c r="N235">
        <v>0.5</v>
      </c>
      <c r="X235">
        <v>0.1</v>
      </c>
      <c r="AB235" s="11">
        <f t="shared" ref="AB235:AB242" si="83">SUM(D235:AA235)</f>
        <v>1.4000000000000001</v>
      </c>
      <c r="AD235" s="11">
        <f>AB111+AB132+AB152+AB173+AB194+AB215+AB235</f>
        <v>1.8000000000000003</v>
      </c>
      <c r="BB235" s="11"/>
      <c r="CB235" s="11"/>
      <c r="DB235" s="11"/>
      <c r="EB235" s="11"/>
      <c r="FB235" s="11"/>
      <c r="GB235" s="11"/>
    </row>
    <row r="236" spans="1:184">
      <c r="B236" s="86" t="s">
        <v>56</v>
      </c>
      <c r="AB236" s="11">
        <f t="shared" si="83"/>
        <v>0</v>
      </c>
      <c r="AD236" s="11">
        <f>AB112+AB133+AB153+AB174+AB195+AB216+AB236</f>
        <v>0</v>
      </c>
      <c r="BB236" s="11"/>
      <c r="CB236" s="11"/>
      <c r="DB236" s="11"/>
      <c r="EB236" s="11"/>
      <c r="FB236" s="11"/>
      <c r="GB236" s="11"/>
    </row>
    <row r="237" spans="1:184">
      <c r="B237" s="86" t="s">
        <v>16</v>
      </c>
      <c r="I237">
        <v>0.5</v>
      </c>
      <c r="J237">
        <v>0.3</v>
      </c>
      <c r="K237">
        <v>0.5</v>
      </c>
      <c r="L237">
        <v>1</v>
      </c>
      <c r="M237">
        <v>0.5</v>
      </c>
      <c r="T237" s="11"/>
      <c r="W237">
        <v>0.5</v>
      </c>
      <c r="X237">
        <v>0.5</v>
      </c>
      <c r="AB237" s="11">
        <f t="shared" si="83"/>
        <v>3.8</v>
      </c>
      <c r="AD237" s="11">
        <f>AB113+AB134+AB154+AB175+AB196+AB217+AB237</f>
        <v>7.8</v>
      </c>
      <c r="BB237" s="11"/>
      <c r="CB237" s="11"/>
      <c r="DB237" s="11"/>
      <c r="EB237" s="11"/>
      <c r="FB237" s="11"/>
      <c r="GB237" s="11"/>
    </row>
    <row r="238" spans="1:184">
      <c r="B238" s="86" t="s">
        <v>230</v>
      </c>
      <c r="I238">
        <v>0.5</v>
      </c>
      <c r="J238">
        <v>0.3</v>
      </c>
      <c r="K238">
        <v>0.5</v>
      </c>
      <c r="L238">
        <v>1</v>
      </c>
      <c r="M238">
        <v>0.5</v>
      </c>
      <c r="T238" s="11"/>
      <c r="AB238" s="11">
        <f t="shared" si="83"/>
        <v>2.8</v>
      </c>
    </row>
    <row r="239" spans="1:184">
      <c r="B239" s="86" t="s">
        <v>231</v>
      </c>
      <c r="T239" s="11"/>
      <c r="W239">
        <v>0.5</v>
      </c>
      <c r="X239">
        <v>0.5</v>
      </c>
      <c r="AB239" s="11">
        <f t="shared" si="83"/>
        <v>1</v>
      </c>
    </row>
    <row r="240" spans="1:184">
      <c r="B240" s="86"/>
      <c r="T240" s="11"/>
      <c r="AB240" s="11">
        <f t="shared" si="83"/>
        <v>0</v>
      </c>
    </row>
    <row r="241" spans="1:236">
      <c r="B241" s="86" t="s">
        <v>112</v>
      </c>
      <c r="I241">
        <v>1</v>
      </c>
      <c r="J241">
        <v>1</v>
      </c>
      <c r="K241">
        <v>1</v>
      </c>
      <c r="W241">
        <v>1</v>
      </c>
      <c r="AB241" s="11">
        <f>SUM(D241:AA241)</f>
        <v>4</v>
      </c>
      <c r="AD241" s="11">
        <f>AB157+AB199+AB241</f>
        <v>6</v>
      </c>
    </row>
    <row r="242" spans="1:236">
      <c r="B242" s="86" t="s">
        <v>108</v>
      </c>
      <c r="X242">
        <v>4</v>
      </c>
      <c r="Y242">
        <v>12</v>
      </c>
      <c r="Z242">
        <v>12</v>
      </c>
      <c r="AA242">
        <v>12</v>
      </c>
      <c r="AB242" s="11">
        <f t="shared" si="83"/>
        <v>40</v>
      </c>
      <c r="AD242" s="11">
        <f>AB116+AB137+AB178+AB242</f>
        <v>92</v>
      </c>
    </row>
    <row r="244" spans="1:236">
      <c r="A244" s="83" t="s">
        <v>47</v>
      </c>
      <c r="B244" s="86" t="s">
        <v>57</v>
      </c>
      <c r="D244">
        <f t="shared" ref="D244:J244" si="84">SUM(D246:D249)</f>
        <v>1</v>
      </c>
      <c r="E244">
        <f t="shared" si="84"/>
        <v>1</v>
      </c>
      <c r="F244">
        <f t="shared" si="84"/>
        <v>1</v>
      </c>
      <c r="G244">
        <f t="shared" si="84"/>
        <v>1</v>
      </c>
      <c r="H244">
        <f t="shared" si="84"/>
        <v>1</v>
      </c>
      <c r="I244">
        <f t="shared" si="84"/>
        <v>1</v>
      </c>
      <c r="J244">
        <f t="shared" si="84"/>
        <v>1</v>
      </c>
      <c r="K244">
        <f t="shared" ref="K244:AA244" si="85">SUM(K246:K249)</f>
        <v>1</v>
      </c>
      <c r="L244">
        <f t="shared" si="85"/>
        <v>1</v>
      </c>
      <c r="M244">
        <f t="shared" si="85"/>
        <v>1</v>
      </c>
      <c r="N244">
        <f t="shared" si="85"/>
        <v>1</v>
      </c>
      <c r="O244">
        <f t="shared" si="85"/>
        <v>1</v>
      </c>
      <c r="P244">
        <f t="shared" si="85"/>
        <v>1</v>
      </c>
      <c r="Q244">
        <f t="shared" si="85"/>
        <v>1</v>
      </c>
      <c r="R244">
        <f t="shared" si="85"/>
        <v>1</v>
      </c>
      <c r="S244">
        <f t="shared" si="85"/>
        <v>1</v>
      </c>
      <c r="T244">
        <f t="shared" si="85"/>
        <v>1</v>
      </c>
      <c r="U244">
        <f t="shared" si="85"/>
        <v>1</v>
      </c>
      <c r="V244">
        <f t="shared" si="85"/>
        <v>1</v>
      </c>
      <c r="W244">
        <f>SUM(W246:W249)</f>
        <v>1</v>
      </c>
      <c r="X244">
        <f t="shared" si="85"/>
        <v>1</v>
      </c>
      <c r="Y244">
        <f t="shared" si="85"/>
        <v>1</v>
      </c>
      <c r="Z244">
        <f t="shared" si="85"/>
        <v>1</v>
      </c>
      <c r="AA244">
        <f t="shared" si="85"/>
        <v>1</v>
      </c>
      <c r="AB244" s="11">
        <f>SUM(D244:AA244)</f>
        <v>24</v>
      </c>
      <c r="AD244" s="11">
        <f>SUM(AD246:AD249)</f>
        <v>168.00000000000006</v>
      </c>
    </row>
    <row r="245" spans="1:236">
      <c r="B245" s="86" t="s">
        <v>110</v>
      </c>
      <c r="D245">
        <v>1</v>
      </c>
      <c r="E245">
        <v>1</v>
      </c>
      <c r="F245">
        <v>1</v>
      </c>
      <c r="G245">
        <v>1</v>
      </c>
      <c r="H245">
        <v>1</v>
      </c>
      <c r="I245">
        <v>0.4</v>
      </c>
      <c r="J245">
        <v>0.5</v>
      </c>
      <c r="K245">
        <v>0.5</v>
      </c>
      <c r="L245">
        <v>0</v>
      </c>
      <c r="M245">
        <v>0</v>
      </c>
      <c r="N245">
        <v>0.5</v>
      </c>
      <c r="O245">
        <v>1</v>
      </c>
      <c r="P245">
        <v>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0.5</v>
      </c>
      <c r="X245">
        <v>0</v>
      </c>
      <c r="Y245">
        <v>1</v>
      </c>
      <c r="Z245">
        <v>1</v>
      </c>
      <c r="AA245">
        <v>1</v>
      </c>
      <c r="AB245" s="11">
        <f>SUM(D245:AA245)</f>
        <v>18.399999999999999</v>
      </c>
      <c r="AD245" s="11">
        <f>AB119+AB140+AB161+AB181+AB203+AB223+AB245</f>
        <v>154.4</v>
      </c>
    </row>
    <row r="246" spans="1:236">
      <c r="B246" s="86" t="s">
        <v>107</v>
      </c>
      <c r="D246">
        <f t="shared" ref="D246:I246" si="86">D245*0.2</f>
        <v>0.2</v>
      </c>
      <c r="E246">
        <f t="shared" si="86"/>
        <v>0.2</v>
      </c>
      <c r="F246">
        <f t="shared" si="86"/>
        <v>0.2</v>
      </c>
      <c r="G246">
        <f t="shared" si="86"/>
        <v>0.2</v>
      </c>
      <c r="H246">
        <f t="shared" si="86"/>
        <v>0.2</v>
      </c>
      <c r="I246">
        <f t="shared" si="86"/>
        <v>8.0000000000000016E-2</v>
      </c>
      <c r="J246">
        <f>J245*0.2</f>
        <v>0.1</v>
      </c>
      <c r="K246" s="11">
        <f>K245*0.2</f>
        <v>0.1</v>
      </c>
      <c r="L246">
        <f t="shared" ref="L246:AA246" si="87">L245*0.2</f>
        <v>0</v>
      </c>
      <c r="M246">
        <f t="shared" si="87"/>
        <v>0</v>
      </c>
      <c r="N246">
        <f t="shared" si="87"/>
        <v>0.1</v>
      </c>
      <c r="O246">
        <f t="shared" si="87"/>
        <v>0.2</v>
      </c>
      <c r="P246">
        <f t="shared" si="87"/>
        <v>0.2</v>
      </c>
      <c r="Q246">
        <f t="shared" si="87"/>
        <v>0.2</v>
      </c>
      <c r="R246">
        <f t="shared" si="87"/>
        <v>0.2</v>
      </c>
      <c r="S246">
        <f t="shared" si="87"/>
        <v>0.2</v>
      </c>
      <c r="T246">
        <f t="shared" si="87"/>
        <v>0.2</v>
      </c>
      <c r="U246">
        <f t="shared" si="87"/>
        <v>0.2</v>
      </c>
      <c r="V246">
        <f t="shared" si="87"/>
        <v>0.2</v>
      </c>
      <c r="W246">
        <f t="shared" si="87"/>
        <v>0.1</v>
      </c>
      <c r="X246">
        <f t="shared" si="87"/>
        <v>0</v>
      </c>
      <c r="Y246">
        <f t="shared" si="87"/>
        <v>0.2</v>
      </c>
      <c r="Z246">
        <f t="shared" si="87"/>
        <v>0.2</v>
      </c>
      <c r="AA246">
        <f t="shared" si="87"/>
        <v>0.2</v>
      </c>
      <c r="AB246" s="11">
        <f t="shared" ref="AB246:AB251" si="88">SUM(D246:AA246)</f>
        <v>3.6800000000000015</v>
      </c>
      <c r="AD246" s="11">
        <f>AB120+AB141+AB162+AB182+AB204+AB224+AB246</f>
        <v>30.88000000000001</v>
      </c>
      <c r="AF246" s="84"/>
      <c r="AG246" s="84"/>
      <c r="AH246" s="84"/>
      <c r="AI246" s="84"/>
      <c r="AJ246" s="84"/>
      <c r="AK246" s="84"/>
      <c r="AZ246" s="86"/>
      <c r="BA246" s="86"/>
      <c r="BB246" s="85"/>
      <c r="BF246" s="84"/>
      <c r="BG246" s="84"/>
      <c r="BH246" s="84"/>
      <c r="BI246" s="84"/>
      <c r="BJ246" s="84"/>
      <c r="BK246" s="84"/>
      <c r="BZ246" s="86"/>
      <c r="CA246" s="86"/>
      <c r="CB246" s="85"/>
      <c r="CF246" s="84"/>
      <c r="CG246" s="84"/>
      <c r="CH246" s="84"/>
      <c r="CI246" s="84"/>
      <c r="CJ246" s="84"/>
      <c r="CK246" s="84"/>
      <c r="CZ246" s="86"/>
      <c r="DA246" s="86"/>
      <c r="DB246" s="85"/>
      <c r="DF246" s="84"/>
      <c r="DG246" s="84"/>
      <c r="DH246" s="84"/>
      <c r="DI246" s="84"/>
      <c r="DJ246" s="84"/>
      <c r="DK246" s="84"/>
      <c r="DZ246" s="86"/>
      <c r="EA246" s="86"/>
      <c r="EB246" s="85"/>
      <c r="EF246" s="84"/>
      <c r="EG246" s="84"/>
      <c r="EH246" s="84"/>
      <c r="EI246" s="84"/>
      <c r="EJ246" s="84"/>
      <c r="EK246" s="84"/>
      <c r="EZ246" s="86"/>
      <c r="FA246" s="86"/>
      <c r="FB246" s="85"/>
      <c r="FF246" s="84"/>
      <c r="FG246" s="84"/>
      <c r="FH246" s="84"/>
      <c r="FI246" s="84"/>
      <c r="FJ246" s="84"/>
      <c r="FK246" s="84"/>
      <c r="FZ246" s="86"/>
      <c r="GA246" s="86"/>
      <c r="GB246" s="85"/>
      <c r="GF246" s="84"/>
      <c r="GG246" s="84"/>
      <c r="GH246" s="84"/>
      <c r="GI246" s="84"/>
      <c r="GJ246" s="84"/>
      <c r="GK246" s="84"/>
      <c r="GZ246" s="86"/>
      <c r="HA246" s="86"/>
      <c r="HB246" s="85"/>
      <c r="HF246" s="84"/>
      <c r="HG246" s="84"/>
      <c r="HH246" s="84"/>
      <c r="HI246" s="84"/>
      <c r="HJ246" s="84"/>
      <c r="HK246" s="84"/>
      <c r="HZ246" s="86"/>
      <c r="IA246" s="86"/>
      <c r="IB246" s="85"/>
    </row>
    <row r="247" spans="1:236">
      <c r="B247" s="86" t="s">
        <v>105</v>
      </c>
      <c r="I247">
        <v>0.6</v>
      </c>
      <c r="J247">
        <v>0.5</v>
      </c>
      <c r="K247">
        <v>0.5</v>
      </c>
      <c r="L247">
        <v>0.6</v>
      </c>
      <c r="M247">
        <v>0.2</v>
      </c>
      <c r="N247">
        <v>0.4</v>
      </c>
      <c r="X247">
        <v>0.4</v>
      </c>
      <c r="AB247" s="11">
        <f t="shared" si="88"/>
        <v>3.2</v>
      </c>
      <c r="AD247" s="11">
        <f>AB121+AB142+AB163+AB183+AB205+AB225+AB247</f>
        <v>5.3000000000000007</v>
      </c>
    </row>
    <row r="248" spans="1:236">
      <c r="B248" s="86" t="s">
        <v>74</v>
      </c>
      <c r="D248">
        <f t="shared" ref="D248:K248" si="89">D245*0.8</f>
        <v>0.8</v>
      </c>
      <c r="E248">
        <f t="shared" si="89"/>
        <v>0.8</v>
      </c>
      <c r="F248">
        <f t="shared" si="89"/>
        <v>0.8</v>
      </c>
      <c r="G248">
        <f t="shared" si="89"/>
        <v>0.8</v>
      </c>
      <c r="H248">
        <f t="shared" si="89"/>
        <v>0.8</v>
      </c>
      <c r="I248">
        <f t="shared" si="89"/>
        <v>0.32000000000000006</v>
      </c>
      <c r="J248">
        <f t="shared" si="89"/>
        <v>0.4</v>
      </c>
      <c r="K248">
        <f t="shared" si="89"/>
        <v>0.4</v>
      </c>
      <c r="L248">
        <f>L245*0.8+0.4</f>
        <v>0.4</v>
      </c>
      <c r="M248">
        <f>M245*0.8+0.8</f>
        <v>0.8</v>
      </c>
      <c r="N248">
        <f>N245*0.8+0.1</f>
        <v>0.5</v>
      </c>
      <c r="O248">
        <f t="shared" ref="O248:AA248" si="90">O245*0.8</f>
        <v>0.8</v>
      </c>
      <c r="P248">
        <f t="shared" si="90"/>
        <v>0.8</v>
      </c>
      <c r="Q248">
        <f t="shared" si="90"/>
        <v>0.8</v>
      </c>
      <c r="R248">
        <f t="shared" si="90"/>
        <v>0.8</v>
      </c>
      <c r="S248">
        <f t="shared" si="90"/>
        <v>0.8</v>
      </c>
      <c r="T248">
        <f t="shared" si="90"/>
        <v>0.8</v>
      </c>
      <c r="U248">
        <f t="shared" si="90"/>
        <v>0.8</v>
      </c>
      <c r="V248">
        <f t="shared" si="90"/>
        <v>0.8</v>
      </c>
      <c r="W248">
        <f>W245*0.8+0.5</f>
        <v>0.9</v>
      </c>
      <c r="X248">
        <f>X245*0.8+0.6</f>
        <v>0.6</v>
      </c>
      <c r="Y248">
        <f t="shared" si="90"/>
        <v>0.8</v>
      </c>
      <c r="Z248">
        <f t="shared" si="90"/>
        <v>0.8</v>
      </c>
      <c r="AA248">
        <f t="shared" si="90"/>
        <v>0.8</v>
      </c>
      <c r="AB248" s="11">
        <f t="shared" si="88"/>
        <v>17.120000000000008</v>
      </c>
      <c r="AD248" s="11">
        <f>AB122+AB143+AB164+AB184+AB206+AB226+AB248</f>
        <v>130.82000000000005</v>
      </c>
      <c r="AF248" s="84"/>
      <c r="AG248" s="84"/>
      <c r="AH248" s="84"/>
      <c r="AI248" s="84"/>
      <c r="AJ248" s="84"/>
      <c r="AK248" s="84"/>
      <c r="AZ248" s="86"/>
      <c r="BA248" s="86"/>
      <c r="BG248" s="84"/>
      <c r="BH248" s="84"/>
      <c r="BI248" s="84"/>
      <c r="BJ248" s="84"/>
      <c r="BK248" s="84"/>
      <c r="BZ248" s="86"/>
      <c r="CA248" s="86"/>
      <c r="CB248" s="128"/>
      <c r="CC248" s="126"/>
      <c r="CG248" s="84"/>
      <c r="CH248" s="84"/>
      <c r="CI248" s="84"/>
      <c r="CJ248" s="84"/>
      <c r="CK248" s="84"/>
      <c r="CZ248" s="86"/>
      <c r="DA248" s="86"/>
      <c r="DB248" s="128"/>
      <c r="DC248" s="126"/>
      <c r="DG248" s="84"/>
      <c r="DH248" s="84"/>
      <c r="DI248" s="84"/>
      <c r="DJ248" s="84"/>
      <c r="DK248" s="84"/>
      <c r="DZ248" s="86"/>
      <c r="EA248" s="86"/>
      <c r="EB248" s="128"/>
      <c r="EC248" s="126"/>
      <c r="EF248" s="84"/>
      <c r="EG248" s="84"/>
      <c r="EH248" s="84"/>
      <c r="EI248" s="84"/>
      <c r="EJ248" s="84"/>
      <c r="EK248" s="84"/>
      <c r="EZ248" s="86"/>
      <c r="FA248" s="86"/>
      <c r="FB248" s="85"/>
      <c r="FF248" s="84"/>
      <c r="FG248" s="84"/>
      <c r="FH248" s="84"/>
      <c r="FI248" s="84"/>
      <c r="FJ248" s="84"/>
      <c r="FK248" s="84"/>
      <c r="FZ248" s="86"/>
      <c r="GA248" s="86"/>
      <c r="GB248" s="85"/>
      <c r="GF248" s="84"/>
      <c r="GG248" s="84"/>
      <c r="GH248" s="84"/>
      <c r="GI248" s="84"/>
      <c r="GJ248" s="84"/>
      <c r="GK248" s="84"/>
      <c r="GZ248" s="86"/>
      <c r="HA248" s="86"/>
      <c r="HB248" s="85"/>
      <c r="HF248" s="84"/>
      <c r="HG248" s="84"/>
      <c r="HH248" s="84"/>
      <c r="HI248" s="84"/>
      <c r="HJ248" s="84"/>
      <c r="HK248" s="84"/>
      <c r="HZ248" s="86"/>
      <c r="IA248" s="86"/>
      <c r="IB248" s="85"/>
    </row>
    <row r="249" spans="1:236">
      <c r="B249" s="86" t="s">
        <v>73</v>
      </c>
      <c r="AB249" s="11">
        <f t="shared" si="88"/>
        <v>0</v>
      </c>
      <c r="AD249" s="11">
        <f>AB123+AB144+AB165+AB185+AB207+AB227+AB249</f>
        <v>1</v>
      </c>
      <c r="BD249" s="130"/>
    </row>
    <row r="250" spans="1:236">
      <c r="B250" s="86"/>
      <c r="AB250" s="11">
        <f t="shared" si="88"/>
        <v>0</v>
      </c>
      <c r="BB250" s="11"/>
      <c r="CB250" s="11"/>
      <c r="DB250" s="11"/>
      <c r="EB250" s="11"/>
      <c r="FB250" s="11"/>
      <c r="GB250" s="11"/>
    </row>
    <row r="251" spans="1:236">
      <c r="B251" s="86" t="s">
        <v>113</v>
      </c>
      <c r="AB251" s="11">
        <f t="shared" si="88"/>
        <v>0</v>
      </c>
      <c r="AD251" s="11">
        <f>AB188</f>
        <v>1</v>
      </c>
    </row>
    <row r="252" spans="1:236">
      <c r="BB252" s="11"/>
      <c r="CB252" s="11"/>
      <c r="DB252" s="11"/>
      <c r="EB252" s="11"/>
      <c r="FB252" s="11"/>
      <c r="GB252" s="11"/>
    </row>
    <row r="253" spans="1:236" ht="15">
      <c r="A253" s="83" t="s">
        <v>3</v>
      </c>
      <c r="B253" s="134" t="s">
        <v>224</v>
      </c>
      <c r="C253" s="135">
        <v>39770</v>
      </c>
      <c r="G253" s="84"/>
      <c r="H253" s="84"/>
      <c r="I253" s="84"/>
      <c r="J253" s="84"/>
      <c r="K253" s="84"/>
      <c r="AB253" s="128"/>
      <c r="BB253" s="11"/>
      <c r="CB253" s="11"/>
      <c r="DB253" s="11"/>
      <c r="EB253" s="11"/>
      <c r="FB253" s="11"/>
      <c r="GB253" s="11"/>
    </row>
    <row r="254" spans="1:236">
      <c r="B254" s="86" t="s">
        <v>51</v>
      </c>
      <c r="D254" t="s">
        <v>218</v>
      </c>
      <c r="L254" t="s">
        <v>216</v>
      </c>
      <c r="T254" t="s">
        <v>217</v>
      </c>
      <c r="AB254" s="11">
        <f>SUM(AB256:AB259)</f>
        <v>24</v>
      </c>
      <c r="BB254" s="11"/>
      <c r="CB254" s="11"/>
      <c r="DB254" s="11"/>
      <c r="EB254" s="11"/>
      <c r="FB254" s="11"/>
      <c r="GB254" s="11"/>
    </row>
    <row r="255" spans="1:236">
      <c r="B255" s="86" t="s">
        <v>53</v>
      </c>
      <c r="C255" s="90" t="s">
        <v>87</v>
      </c>
      <c r="D255">
        <v>0</v>
      </c>
      <c r="E255">
        <v>1</v>
      </c>
      <c r="F255">
        <v>2</v>
      </c>
      <c r="G255">
        <v>3</v>
      </c>
      <c r="H255">
        <v>4</v>
      </c>
      <c r="I255">
        <v>5</v>
      </c>
      <c r="J255">
        <v>6</v>
      </c>
      <c r="K255">
        <v>7</v>
      </c>
      <c r="L255">
        <v>8</v>
      </c>
      <c r="M255">
        <v>9</v>
      </c>
      <c r="N255">
        <v>10</v>
      </c>
      <c r="O255">
        <v>11</v>
      </c>
      <c r="P255">
        <v>12</v>
      </c>
      <c r="Q255">
        <v>13</v>
      </c>
      <c r="R255">
        <v>14</v>
      </c>
      <c r="S255">
        <v>15</v>
      </c>
      <c r="T255">
        <v>16</v>
      </c>
      <c r="U255">
        <v>17</v>
      </c>
      <c r="V255">
        <v>18</v>
      </c>
      <c r="W255">
        <v>19</v>
      </c>
      <c r="X255">
        <v>20</v>
      </c>
      <c r="Y255">
        <v>21</v>
      </c>
      <c r="Z255">
        <v>22</v>
      </c>
      <c r="AA255">
        <v>23</v>
      </c>
      <c r="AB255" s="86" t="s">
        <v>57</v>
      </c>
      <c r="BB255" s="11"/>
      <c r="CB255" s="11"/>
      <c r="DB255" s="11"/>
      <c r="EB255" s="11"/>
      <c r="FB255" s="11"/>
      <c r="GB255" s="11"/>
    </row>
    <row r="256" spans="1:236">
      <c r="B256" s="86" t="s">
        <v>54</v>
      </c>
      <c r="D256">
        <v>1</v>
      </c>
      <c r="E256">
        <v>1</v>
      </c>
      <c r="F256">
        <v>1</v>
      </c>
      <c r="G256">
        <v>1</v>
      </c>
      <c r="H256">
        <v>1</v>
      </c>
      <c r="I256">
        <v>1</v>
      </c>
      <c r="J256">
        <v>1</v>
      </c>
      <c r="K256">
        <v>1</v>
      </c>
      <c r="L256">
        <v>1</v>
      </c>
      <c r="M256">
        <v>1</v>
      </c>
      <c r="N256">
        <v>1</v>
      </c>
      <c r="O256">
        <v>1</v>
      </c>
      <c r="P256">
        <v>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0.5</v>
      </c>
      <c r="AA256">
        <v>0.9</v>
      </c>
      <c r="AB256" s="11">
        <f>SUM(D256:AA256)</f>
        <v>23.4</v>
      </c>
    </row>
    <row r="257" spans="1:184">
      <c r="B257" s="86" t="s">
        <v>55</v>
      </c>
      <c r="AA257">
        <v>0.1</v>
      </c>
      <c r="AB257" s="11">
        <f t="shared" ref="AB257:AB263" si="91">SUM(D257:AA257)</f>
        <v>0.1</v>
      </c>
    </row>
    <row r="258" spans="1:184">
      <c r="B258" s="86" t="s">
        <v>56</v>
      </c>
      <c r="AB258" s="11">
        <f t="shared" si="91"/>
        <v>0</v>
      </c>
    </row>
    <row r="259" spans="1:184">
      <c r="B259" s="86" t="s">
        <v>16</v>
      </c>
      <c r="T259" s="11"/>
      <c r="Z259">
        <v>0.5</v>
      </c>
      <c r="AB259" s="11">
        <f t="shared" si="91"/>
        <v>0.5</v>
      </c>
    </row>
    <row r="260" spans="1:184">
      <c r="B260" s="86" t="s">
        <v>236</v>
      </c>
      <c r="T260" s="11"/>
      <c r="Z260">
        <v>0.5</v>
      </c>
      <c r="AB260" s="11">
        <f t="shared" si="91"/>
        <v>0.5</v>
      </c>
    </row>
    <row r="261" spans="1:184">
      <c r="AB261" s="11">
        <f t="shared" si="91"/>
        <v>0</v>
      </c>
    </row>
    <row r="262" spans="1:184">
      <c r="B262" s="86" t="s">
        <v>112</v>
      </c>
      <c r="Z262">
        <v>1</v>
      </c>
      <c r="AB262" s="11">
        <f t="shared" si="91"/>
        <v>1</v>
      </c>
    </row>
    <row r="263" spans="1:184">
      <c r="B263" s="86" t="s">
        <v>108</v>
      </c>
      <c r="D263">
        <v>7</v>
      </c>
      <c r="M263">
        <v>2</v>
      </c>
      <c r="W263">
        <v>1</v>
      </c>
      <c r="AB263" s="11">
        <f t="shared" si="91"/>
        <v>10</v>
      </c>
    </row>
    <row r="265" spans="1:184">
      <c r="A265" s="83" t="s">
        <v>47</v>
      </c>
      <c r="B265" s="86" t="s">
        <v>57</v>
      </c>
      <c r="D265">
        <f t="shared" ref="D265:I265" si="92">SUM(D267:D270)</f>
        <v>1</v>
      </c>
      <c r="E265">
        <f t="shared" si="92"/>
        <v>1</v>
      </c>
      <c r="F265">
        <f t="shared" si="92"/>
        <v>1</v>
      </c>
      <c r="G265">
        <f t="shared" si="92"/>
        <v>1</v>
      </c>
      <c r="H265">
        <f t="shared" si="92"/>
        <v>1</v>
      </c>
      <c r="I265">
        <f t="shared" si="92"/>
        <v>1</v>
      </c>
      <c r="J265">
        <f>SUM(J267:J270)</f>
        <v>1</v>
      </c>
      <c r="K265">
        <f t="shared" ref="K265:AA265" si="93">SUM(K267:K270)</f>
        <v>1</v>
      </c>
      <c r="L265">
        <f t="shared" si="93"/>
        <v>1</v>
      </c>
      <c r="M265">
        <f t="shared" si="93"/>
        <v>1.0000000000000002</v>
      </c>
      <c r="N265">
        <f t="shared" si="93"/>
        <v>1</v>
      </c>
      <c r="O265">
        <f t="shared" si="93"/>
        <v>1</v>
      </c>
      <c r="P265">
        <f t="shared" si="93"/>
        <v>1</v>
      </c>
      <c r="Q265">
        <f t="shared" si="93"/>
        <v>1</v>
      </c>
      <c r="R265">
        <f t="shared" si="93"/>
        <v>1</v>
      </c>
      <c r="S265">
        <f t="shared" si="93"/>
        <v>1</v>
      </c>
      <c r="T265">
        <f t="shared" si="93"/>
        <v>1</v>
      </c>
      <c r="U265">
        <f t="shared" si="93"/>
        <v>1</v>
      </c>
      <c r="V265">
        <f t="shared" si="93"/>
        <v>1</v>
      </c>
      <c r="W265">
        <f t="shared" si="93"/>
        <v>1</v>
      </c>
      <c r="X265">
        <f t="shared" si="93"/>
        <v>1</v>
      </c>
      <c r="Y265">
        <f t="shared" si="93"/>
        <v>1</v>
      </c>
      <c r="Z265">
        <f t="shared" si="93"/>
        <v>1</v>
      </c>
      <c r="AA265">
        <f t="shared" si="93"/>
        <v>1.0000000000000002</v>
      </c>
      <c r="AB265" s="11">
        <f t="shared" ref="AB265:AB271" si="94">SUM(D265:AA265)</f>
        <v>24</v>
      </c>
      <c r="BB265" s="11"/>
      <c r="CB265" s="11"/>
      <c r="DB265" s="11"/>
      <c r="EB265" s="11"/>
      <c r="FB265" s="11"/>
      <c r="GB265" s="11"/>
    </row>
    <row r="266" spans="1:184">
      <c r="B266" s="86" t="s">
        <v>110</v>
      </c>
      <c r="D266">
        <v>0.5</v>
      </c>
      <c r="E266">
        <v>1</v>
      </c>
      <c r="F266">
        <v>1</v>
      </c>
      <c r="G266">
        <v>1</v>
      </c>
      <c r="H266">
        <v>1</v>
      </c>
      <c r="I266">
        <v>1</v>
      </c>
      <c r="J266">
        <v>1</v>
      </c>
      <c r="K266">
        <v>1</v>
      </c>
      <c r="L266">
        <v>1</v>
      </c>
      <c r="M266">
        <v>0.8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0.3</v>
      </c>
      <c r="AA266">
        <v>0.8</v>
      </c>
      <c r="AB266" s="11">
        <f t="shared" si="94"/>
        <v>22.400000000000002</v>
      </c>
      <c r="BB266" s="11"/>
      <c r="CB266" s="11"/>
      <c r="DB266" s="11"/>
      <c r="EB266" s="11"/>
      <c r="FB266" s="11"/>
      <c r="GB266" s="11"/>
    </row>
    <row r="267" spans="1:184">
      <c r="B267" s="86" t="s">
        <v>107</v>
      </c>
      <c r="D267">
        <f t="shared" ref="D267:I267" si="95">D266*0.2</f>
        <v>0.1</v>
      </c>
      <c r="E267">
        <f t="shared" si="95"/>
        <v>0.2</v>
      </c>
      <c r="F267">
        <f t="shared" si="95"/>
        <v>0.2</v>
      </c>
      <c r="G267">
        <f t="shared" si="95"/>
        <v>0.2</v>
      </c>
      <c r="H267">
        <f t="shared" si="95"/>
        <v>0.2</v>
      </c>
      <c r="I267">
        <f t="shared" si="95"/>
        <v>0.2</v>
      </c>
      <c r="J267">
        <f>J266*0.2</f>
        <v>0.2</v>
      </c>
      <c r="K267">
        <f t="shared" ref="K267:AA267" si="96">K266*0.2</f>
        <v>0.2</v>
      </c>
      <c r="L267">
        <f t="shared" si="96"/>
        <v>0.2</v>
      </c>
      <c r="M267">
        <f t="shared" si="96"/>
        <v>0.16000000000000003</v>
      </c>
      <c r="N267">
        <f t="shared" si="96"/>
        <v>0.2</v>
      </c>
      <c r="O267">
        <f t="shared" si="96"/>
        <v>0.2</v>
      </c>
      <c r="P267">
        <f t="shared" si="96"/>
        <v>0.2</v>
      </c>
      <c r="Q267">
        <f t="shared" si="96"/>
        <v>0.2</v>
      </c>
      <c r="R267">
        <f t="shared" si="96"/>
        <v>0.2</v>
      </c>
      <c r="S267">
        <f t="shared" si="96"/>
        <v>0.2</v>
      </c>
      <c r="T267">
        <f t="shared" si="96"/>
        <v>0.2</v>
      </c>
      <c r="U267">
        <f t="shared" si="96"/>
        <v>0.2</v>
      </c>
      <c r="V267">
        <f t="shared" si="96"/>
        <v>0.2</v>
      </c>
      <c r="W267">
        <f t="shared" si="96"/>
        <v>0.2</v>
      </c>
      <c r="X267">
        <f t="shared" si="96"/>
        <v>0.2</v>
      </c>
      <c r="Y267">
        <f t="shared" si="96"/>
        <v>0.2</v>
      </c>
      <c r="Z267">
        <f t="shared" si="96"/>
        <v>0.06</v>
      </c>
      <c r="AA267">
        <f t="shared" si="96"/>
        <v>0.16000000000000003</v>
      </c>
      <c r="AB267" s="11">
        <f t="shared" si="94"/>
        <v>4.4800000000000013</v>
      </c>
      <c r="BB267" s="11"/>
      <c r="CB267" s="11"/>
      <c r="DB267" s="11"/>
      <c r="EB267" s="11"/>
      <c r="FB267" s="11"/>
      <c r="GB267" s="11"/>
    </row>
    <row r="268" spans="1:184">
      <c r="B268" s="86" t="s">
        <v>105</v>
      </c>
      <c r="D268">
        <v>0.5</v>
      </c>
      <c r="Z268">
        <v>0.4</v>
      </c>
      <c r="AA268">
        <v>0.2</v>
      </c>
      <c r="AB268" s="11">
        <f t="shared" si="94"/>
        <v>1.1000000000000001</v>
      </c>
      <c r="BB268" s="11"/>
      <c r="CB268" s="11"/>
      <c r="DB268" s="11"/>
      <c r="EB268" s="11"/>
      <c r="FB268" s="11"/>
      <c r="GB268" s="11"/>
    </row>
    <row r="269" spans="1:184">
      <c r="B269" s="86" t="s">
        <v>74</v>
      </c>
      <c r="D269">
        <f t="shared" ref="D269:I269" si="97">D266*0.8</f>
        <v>0.4</v>
      </c>
      <c r="E269">
        <f t="shared" si="97"/>
        <v>0.8</v>
      </c>
      <c r="F269">
        <f t="shared" si="97"/>
        <v>0.8</v>
      </c>
      <c r="G269">
        <f t="shared" si="97"/>
        <v>0.8</v>
      </c>
      <c r="H269">
        <f t="shared" si="97"/>
        <v>0.8</v>
      </c>
      <c r="I269">
        <f t="shared" si="97"/>
        <v>0.8</v>
      </c>
      <c r="J269">
        <f>J266*0.8</f>
        <v>0.8</v>
      </c>
      <c r="K269">
        <f>K266*0.8</f>
        <v>0.8</v>
      </c>
      <c r="L269">
        <f>L266*0.8</f>
        <v>0.8</v>
      </c>
      <c r="M269">
        <f>M266*0.8</f>
        <v>0.64000000000000012</v>
      </c>
      <c r="N269">
        <f>N266*0.8</f>
        <v>0.8</v>
      </c>
      <c r="O269">
        <f t="shared" ref="O269:AA269" si="98">O266*0.8</f>
        <v>0.8</v>
      </c>
      <c r="P269">
        <f t="shared" si="98"/>
        <v>0.8</v>
      </c>
      <c r="Q269">
        <f t="shared" si="98"/>
        <v>0.8</v>
      </c>
      <c r="R269">
        <f t="shared" si="98"/>
        <v>0.8</v>
      </c>
      <c r="S269">
        <f t="shared" si="98"/>
        <v>0.8</v>
      </c>
      <c r="T269">
        <f t="shared" si="98"/>
        <v>0.8</v>
      </c>
      <c r="U269">
        <f t="shared" si="98"/>
        <v>0.8</v>
      </c>
      <c r="V269">
        <f t="shared" si="98"/>
        <v>0.8</v>
      </c>
      <c r="W269">
        <f t="shared" si="98"/>
        <v>0.8</v>
      </c>
      <c r="X269">
        <f t="shared" si="98"/>
        <v>0.8</v>
      </c>
      <c r="Y269">
        <f t="shared" si="98"/>
        <v>0.8</v>
      </c>
      <c r="Z269">
        <f>Z266*0.8+0.3</f>
        <v>0.54</v>
      </c>
      <c r="AA269">
        <f t="shared" si="98"/>
        <v>0.64000000000000012</v>
      </c>
      <c r="AB269" s="11">
        <f t="shared" si="94"/>
        <v>18.220000000000006</v>
      </c>
    </row>
    <row r="270" spans="1:184">
      <c r="B270" s="86" t="s">
        <v>73</v>
      </c>
      <c r="M270">
        <v>0.2</v>
      </c>
      <c r="AB270" s="11">
        <f t="shared" si="94"/>
        <v>0.2</v>
      </c>
    </row>
    <row r="271" spans="1:184">
      <c r="B271" s="86" t="s">
        <v>236</v>
      </c>
      <c r="M271">
        <v>0.2</v>
      </c>
      <c r="AB271" s="11">
        <f t="shared" si="94"/>
        <v>0.2</v>
      </c>
    </row>
    <row r="272" spans="1:184">
      <c r="B272" s="86"/>
      <c r="AB272" s="11"/>
    </row>
    <row r="273" spans="1:236">
      <c r="B273" s="86" t="s">
        <v>113</v>
      </c>
      <c r="M273">
        <v>1</v>
      </c>
      <c r="AB273" s="11">
        <f>SUM(D273:AA273)</f>
        <v>1</v>
      </c>
    </row>
    <row r="276" spans="1:236" ht="15">
      <c r="A276" s="83" t="s">
        <v>3</v>
      </c>
      <c r="B276" s="134" t="s">
        <v>226</v>
      </c>
      <c r="C276" s="135">
        <v>39771</v>
      </c>
      <c r="G276" s="84"/>
      <c r="H276" s="84"/>
      <c r="I276" s="84"/>
      <c r="J276" s="84"/>
      <c r="K276" s="84"/>
      <c r="AB276" s="128"/>
      <c r="AF276" s="84"/>
      <c r="AG276" s="84"/>
      <c r="AH276" s="84"/>
      <c r="AI276" s="84"/>
      <c r="AJ276" s="84"/>
      <c r="AK276" s="84"/>
      <c r="AZ276" s="86"/>
      <c r="BA276" s="86"/>
      <c r="BB276" s="85"/>
      <c r="BF276" s="84"/>
      <c r="BG276" s="84"/>
      <c r="BH276" s="84"/>
      <c r="BI276" s="84"/>
      <c r="BJ276" s="84"/>
      <c r="BK276" s="84"/>
      <c r="BZ276" s="86"/>
      <c r="CA276" s="86"/>
      <c r="CB276" s="85"/>
      <c r="CF276" s="84"/>
      <c r="CG276" s="84"/>
      <c r="CH276" s="84"/>
      <c r="CI276" s="84"/>
      <c r="CJ276" s="84"/>
      <c r="CK276" s="84"/>
      <c r="CZ276" s="86"/>
      <c r="DA276" s="86"/>
      <c r="DB276" s="85"/>
      <c r="DF276" s="84"/>
      <c r="DG276" s="84"/>
      <c r="DH276" s="84"/>
      <c r="DI276" s="84"/>
      <c r="DJ276" s="84"/>
      <c r="DK276" s="84"/>
      <c r="DZ276" s="86"/>
      <c r="EA276" s="86"/>
      <c r="EB276" s="85"/>
      <c r="EF276" s="84"/>
      <c r="EG276" s="84"/>
      <c r="EH276" s="84"/>
      <c r="EI276" s="84"/>
      <c r="EJ276" s="84"/>
      <c r="EK276" s="84"/>
      <c r="EZ276" s="86"/>
      <c r="FA276" s="86"/>
      <c r="FB276" s="85"/>
      <c r="FF276" s="84"/>
      <c r="FG276" s="84"/>
      <c r="FH276" s="84"/>
      <c r="FI276" s="84"/>
      <c r="FJ276" s="84"/>
      <c r="FK276" s="84"/>
      <c r="FZ276" s="86"/>
      <c r="GA276" s="86"/>
      <c r="GB276" s="85"/>
      <c r="GF276" s="84"/>
      <c r="GG276" s="84"/>
      <c r="GH276" s="84"/>
      <c r="GI276" s="84"/>
      <c r="GJ276" s="84"/>
      <c r="GK276" s="84"/>
      <c r="GZ276" s="86"/>
      <c r="HA276" s="86"/>
      <c r="HB276" s="85"/>
      <c r="HF276" s="84"/>
      <c r="HG276" s="84"/>
      <c r="HH276" s="84"/>
      <c r="HI276" s="84"/>
      <c r="HJ276" s="84"/>
      <c r="HK276" s="84"/>
      <c r="HZ276" s="86"/>
      <c r="IA276" s="86"/>
      <c r="IB276" s="85"/>
    </row>
    <row r="277" spans="1:236">
      <c r="B277" s="86" t="s">
        <v>51</v>
      </c>
      <c r="D277" t="s">
        <v>218</v>
      </c>
      <c r="L277" t="s">
        <v>216</v>
      </c>
      <c r="T277" t="s">
        <v>217</v>
      </c>
      <c r="AB277" s="11">
        <f>SUM(AB279:AB282)</f>
        <v>24.000000000000004</v>
      </c>
    </row>
    <row r="278" spans="1:236">
      <c r="B278" s="86" t="s">
        <v>53</v>
      </c>
      <c r="C278" s="90" t="s">
        <v>87</v>
      </c>
      <c r="D278">
        <v>0</v>
      </c>
      <c r="E278">
        <v>1</v>
      </c>
      <c r="F278">
        <v>2</v>
      </c>
      <c r="G278">
        <v>3</v>
      </c>
      <c r="H278">
        <v>4</v>
      </c>
      <c r="I278">
        <v>5</v>
      </c>
      <c r="J278">
        <v>6</v>
      </c>
      <c r="K278">
        <v>7</v>
      </c>
      <c r="L278">
        <v>8</v>
      </c>
      <c r="M278">
        <v>9</v>
      </c>
      <c r="N278">
        <v>10</v>
      </c>
      <c r="O278">
        <v>11</v>
      </c>
      <c r="P278">
        <v>12</v>
      </c>
      <c r="Q278">
        <v>13</v>
      </c>
      <c r="R278">
        <v>14</v>
      </c>
      <c r="S278">
        <v>15</v>
      </c>
      <c r="T278">
        <v>16</v>
      </c>
      <c r="U278">
        <v>17</v>
      </c>
      <c r="V278">
        <v>18</v>
      </c>
      <c r="W278">
        <v>19</v>
      </c>
      <c r="X278">
        <v>20</v>
      </c>
      <c r="Y278">
        <v>21</v>
      </c>
      <c r="Z278">
        <v>22</v>
      </c>
      <c r="AA278">
        <v>23</v>
      </c>
      <c r="AB278" s="86" t="s">
        <v>57</v>
      </c>
      <c r="AF278" s="84"/>
      <c r="AG278" s="84"/>
      <c r="AH278" s="84"/>
      <c r="AI278" s="84"/>
      <c r="AJ278" s="84"/>
      <c r="AK278" s="84"/>
      <c r="AZ278" s="86"/>
      <c r="BA278" s="86"/>
      <c r="BB278" s="127"/>
      <c r="BG278" s="84"/>
      <c r="BH278" s="84"/>
      <c r="BI278" s="84"/>
      <c r="BJ278" s="84"/>
      <c r="BK278" s="84"/>
      <c r="BZ278" s="86"/>
      <c r="CA278" s="86"/>
      <c r="CB278" s="127"/>
      <c r="CC278" s="126"/>
      <c r="CG278" s="84"/>
      <c r="CH278" s="84"/>
      <c r="CI278" s="84"/>
      <c r="CJ278" s="84"/>
      <c r="CK278" s="84"/>
      <c r="CZ278" s="86"/>
      <c r="DA278" s="86"/>
      <c r="DB278" s="127"/>
      <c r="DC278" s="126"/>
      <c r="DG278" s="84"/>
      <c r="DH278" s="84"/>
      <c r="DI278" s="84"/>
      <c r="DJ278" s="84"/>
      <c r="DK278" s="84"/>
      <c r="DZ278" s="86"/>
      <c r="EA278" s="86"/>
      <c r="EB278" s="127"/>
      <c r="EC278" s="126"/>
      <c r="EF278" s="84"/>
      <c r="EG278" s="84"/>
      <c r="EH278" s="84"/>
      <c r="EI278" s="84"/>
      <c r="EJ278" s="84"/>
      <c r="EK278" s="84"/>
      <c r="EZ278" s="86"/>
      <c r="FA278" s="86"/>
      <c r="FB278" s="127"/>
      <c r="FF278" s="84"/>
      <c r="FG278" s="84"/>
      <c r="FH278" s="84"/>
      <c r="FI278" s="84"/>
      <c r="FJ278" s="84"/>
      <c r="FK278" s="84"/>
      <c r="FZ278" s="86"/>
      <c r="GA278" s="86"/>
      <c r="GB278" s="127"/>
      <c r="GF278" s="84"/>
      <c r="GG278" s="84"/>
      <c r="GH278" s="84"/>
      <c r="GI278" s="84"/>
      <c r="GJ278" s="84"/>
      <c r="GK278" s="84"/>
      <c r="GZ278" s="86"/>
      <c r="HA278" s="86"/>
      <c r="HB278" s="85"/>
      <c r="HF278" s="84"/>
      <c r="HG278" s="84"/>
      <c r="HH278" s="84"/>
      <c r="HI278" s="84"/>
      <c r="HJ278" s="84"/>
      <c r="HK278" s="84"/>
      <c r="HZ278" s="86"/>
      <c r="IA278" s="86"/>
      <c r="IB278" s="85"/>
    </row>
    <row r="279" spans="1:236">
      <c r="B279" s="86" t="s">
        <v>54</v>
      </c>
      <c r="D279">
        <v>1</v>
      </c>
      <c r="E279">
        <v>1</v>
      </c>
      <c r="F279">
        <v>1</v>
      </c>
      <c r="G279">
        <v>1</v>
      </c>
      <c r="H279">
        <v>1</v>
      </c>
      <c r="I279">
        <v>1</v>
      </c>
      <c r="J279">
        <v>1</v>
      </c>
      <c r="K279">
        <v>1</v>
      </c>
      <c r="L279">
        <v>1</v>
      </c>
      <c r="M279">
        <v>1</v>
      </c>
      <c r="N279">
        <v>1</v>
      </c>
      <c r="O279">
        <v>1</v>
      </c>
      <c r="P279">
        <v>1</v>
      </c>
      <c r="Q279">
        <v>1</v>
      </c>
      <c r="R279">
        <v>1</v>
      </c>
      <c r="S279">
        <v>1</v>
      </c>
      <c r="T279">
        <v>0.8</v>
      </c>
      <c r="U279">
        <v>0.8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 s="11">
        <f t="shared" ref="AB279:AB286" si="99">SUM(D279:AA279)</f>
        <v>23.6</v>
      </c>
    </row>
    <row r="280" spans="1:236">
      <c r="B280" s="86" t="s">
        <v>55</v>
      </c>
      <c r="U280">
        <v>0.1</v>
      </c>
      <c r="AB280" s="11">
        <f t="shared" si="99"/>
        <v>0.1</v>
      </c>
      <c r="BB280" s="11"/>
      <c r="CB280" s="11"/>
      <c r="DB280" s="11"/>
      <c r="EB280" s="11"/>
      <c r="FB280" s="11"/>
      <c r="GB280" s="11"/>
    </row>
    <row r="281" spans="1:236">
      <c r="B281" s="86" t="s">
        <v>56</v>
      </c>
      <c r="AB281" s="11">
        <f t="shared" si="99"/>
        <v>0</v>
      </c>
    </row>
    <row r="282" spans="1:236">
      <c r="B282" s="86" t="s">
        <v>16</v>
      </c>
      <c r="T282" s="11">
        <v>0.2</v>
      </c>
      <c r="U282">
        <v>0.1</v>
      </c>
      <c r="AB282" s="11">
        <f t="shared" si="99"/>
        <v>0.30000000000000004</v>
      </c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CB282" s="11"/>
      <c r="DB282" s="11"/>
      <c r="EB282" s="11"/>
      <c r="FB282" s="11"/>
      <c r="GB282" s="11"/>
    </row>
    <row r="283" spans="1:236">
      <c r="B283" s="86" t="s">
        <v>237</v>
      </c>
      <c r="T283" s="11">
        <v>0.2</v>
      </c>
      <c r="U283">
        <v>0.1</v>
      </c>
      <c r="AB283" s="11">
        <f t="shared" si="99"/>
        <v>0.30000000000000004</v>
      </c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CB283" s="11"/>
      <c r="DB283" s="11"/>
      <c r="EB283" s="11"/>
      <c r="FB283" s="11"/>
      <c r="GB283" s="11"/>
    </row>
    <row r="284" spans="1:236">
      <c r="AB284" s="11">
        <f t="shared" si="99"/>
        <v>0</v>
      </c>
      <c r="BB284" s="11"/>
      <c r="CB284" s="11"/>
      <c r="DB284" s="11"/>
      <c r="EB284" s="11"/>
      <c r="FB284" s="11"/>
      <c r="GB284" s="11"/>
    </row>
    <row r="285" spans="1:236">
      <c r="B285" s="86" t="s">
        <v>112</v>
      </c>
      <c r="T285">
        <v>1</v>
      </c>
      <c r="AB285" s="11">
        <f t="shared" si="99"/>
        <v>1</v>
      </c>
      <c r="BB285" s="11"/>
      <c r="CB285" s="11"/>
      <c r="DB285" s="11"/>
      <c r="EB285" s="11"/>
      <c r="FB285" s="11"/>
      <c r="GB285" s="11"/>
    </row>
    <row r="286" spans="1:236">
      <c r="B286" s="86" t="s">
        <v>108</v>
      </c>
      <c r="L286">
        <v>6</v>
      </c>
      <c r="M286">
        <v>12</v>
      </c>
      <c r="N286">
        <v>1</v>
      </c>
      <c r="AB286" s="11">
        <f t="shared" si="99"/>
        <v>19</v>
      </c>
      <c r="AD286" s="72" t="s">
        <v>238</v>
      </c>
      <c r="BB286" s="11"/>
      <c r="CB286" s="11"/>
      <c r="DB286" s="11"/>
      <c r="EB286" s="11"/>
      <c r="FB286" s="11"/>
      <c r="GB286" s="11"/>
    </row>
    <row r="288" spans="1:236">
      <c r="A288" s="83" t="s">
        <v>47</v>
      </c>
      <c r="B288" s="86" t="s">
        <v>57</v>
      </c>
      <c r="D288">
        <f t="shared" ref="D288:I288" si="100">SUM(D290:D293)</f>
        <v>1</v>
      </c>
      <c r="E288">
        <f t="shared" si="100"/>
        <v>1</v>
      </c>
      <c r="F288">
        <f t="shared" si="100"/>
        <v>1</v>
      </c>
      <c r="G288">
        <f t="shared" si="100"/>
        <v>1</v>
      </c>
      <c r="H288">
        <f t="shared" si="100"/>
        <v>1</v>
      </c>
      <c r="I288">
        <f t="shared" si="100"/>
        <v>1</v>
      </c>
      <c r="J288">
        <f>SUM(J290:J293)</f>
        <v>1</v>
      </c>
      <c r="K288">
        <f t="shared" ref="K288:AA288" si="101">SUM(K290:K293)</f>
        <v>1</v>
      </c>
      <c r="L288">
        <f t="shared" si="101"/>
        <v>1</v>
      </c>
      <c r="M288">
        <f t="shared" si="101"/>
        <v>1</v>
      </c>
      <c r="N288">
        <f t="shared" si="101"/>
        <v>1</v>
      </c>
      <c r="O288">
        <f t="shared" si="101"/>
        <v>1</v>
      </c>
      <c r="P288">
        <f t="shared" si="101"/>
        <v>1</v>
      </c>
      <c r="Q288">
        <f t="shared" si="101"/>
        <v>1</v>
      </c>
      <c r="R288">
        <f t="shared" si="101"/>
        <v>1</v>
      </c>
      <c r="S288">
        <f t="shared" si="101"/>
        <v>1</v>
      </c>
      <c r="T288">
        <f t="shared" si="101"/>
        <v>1.0000000000000002</v>
      </c>
      <c r="U288">
        <f t="shared" si="101"/>
        <v>0.99999999999999989</v>
      </c>
      <c r="V288">
        <f t="shared" si="101"/>
        <v>1</v>
      </c>
      <c r="W288">
        <f t="shared" si="101"/>
        <v>1</v>
      </c>
      <c r="X288">
        <f t="shared" si="101"/>
        <v>1</v>
      </c>
      <c r="Y288">
        <f t="shared" si="101"/>
        <v>1</v>
      </c>
      <c r="Z288">
        <f t="shared" si="101"/>
        <v>1</v>
      </c>
      <c r="AA288">
        <f t="shared" si="101"/>
        <v>1</v>
      </c>
      <c r="AB288" s="11">
        <f t="shared" ref="AB288:AB293" si="102">SUM(D288:AA288)</f>
        <v>24</v>
      </c>
      <c r="AD288" s="72"/>
    </row>
    <row r="289" spans="1:184">
      <c r="B289" s="86" t="s">
        <v>110</v>
      </c>
      <c r="D289">
        <v>1</v>
      </c>
      <c r="E289">
        <v>1</v>
      </c>
      <c r="F289">
        <v>1</v>
      </c>
      <c r="G289">
        <v>1</v>
      </c>
      <c r="H289">
        <v>1</v>
      </c>
      <c r="I289">
        <v>1</v>
      </c>
      <c r="J289">
        <v>1</v>
      </c>
      <c r="K289">
        <v>1</v>
      </c>
      <c r="L289">
        <v>0.5</v>
      </c>
      <c r="M289">
        <v>0</v>
      </c>
      <c r="N289">
        <v>1</v>
      </c>
      <c r="O289">
        <v>1</v>
      </c>
      <c r="P289">
        <v>1</v>
      </c>
      <c r="Q289">
        <v>1</v>
      </c>
      <c r="R289">
        <v>1</v>
      </c>
      <c r="S289">
        <v>1</v>
      </c>
      <c r="T289">
        <v>0.8</v>
      </c>
      <c r="U289">
        <v>0.7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 s="11">
        <f t="shared" si="102"/>
        <v>22</v>
      </c>
    </row>
    <row r="290" spans="1:184">
      <c r="B290" s="86" t="s">
        <v>107</v>
      </c>
      <c r="D290">
        <f t="shared" ref="D290:I290" si="103">D289*0.2</f>
        <v>0.2</v>
      </c>
      <c r="E290">
        <f t="shared" si="103"/>
        <v>0.2</v>
      </c>
      <c r="F290">
        <f t="shared" si="103"/>
        <v>0.2</v>
      </c>
      <c r="G290">
        <f t="shared" si="103"/>
        <v>0.2</v>
      </c>
      <c r="H290">
        <f t="shared" si="103"/>
        <v>0.2</v>
      </c>
      <c r="I290">
        <f t="shared" si="103"/>
        <v>0.2</v>
      </c>
      <c r="J290">
        <f>J289*0.2</f>
        <v>0.2</v>
      </c>
      <c r="K290">
        <f t="shared" ref="K290:AA290" si="104">K289*0.2</f>
        <v>0.2</v>
      </c>
      <c r="L290">
        <f t="shared" si="104"/>
        <v>0.1</v>
      </c>
      <c r="M290">
        <f t="shared" si="104"/>
        <v>0</v>
      </c>
      <c r="N290">
        <f t="shared" si="104"/>
        <v>0.2</v>
      </c>
      <c r="O290">
        <f t="shared" si="104"/>
        <v>0.2</v>
      </c>
      <c r="P290">
        <f t="shared" si="104"/>
        <v>0.2</v>
      </c>
      <c r="Q290">
        <f t="shared" si="104"/>
        <v>0.2</v>
      </c>
      <c r="R290">
        <f t="shared" si="104"/>
        <v>0.2</v>
      </c>
      <c r="S290">
        <f t="shared" si="104"/>
        <v>0.2</v>
      </c>
      <c r="T290">
        <f t="shared" si="104"/>
        <v>0.16000000000000003</v>
      </c>
      <c r="U290">
        <f t="shared" si="104"/>
        <v>0.13999999999999999</v>
      </c>
      <c r="V290">
        <f t="shared" si="104"/>
        <v>0.2</v>
      </c>
      <c r="W290">
        <f t="shared" si="104"/>
        <v>0.2</v>
      </c>
      <c r="X290">
        <f t="shared" si="104"/>
        <v>0.2</v>
      </c>
      <c r="Y290">
        <f t="shared" si="104"/>
        <v>0.2</v>
      </c>
      <c r="Z290">
        <f t="shared" si="104"/>
        <v>0.2</v>
      </c>
      <c r="AA290">
        <f t="shared" si="104"/>
        <v>0.2</v>
      </c>
      <c r="AB290" s="11">
        <f t="shared" si="102"/>
        <v>4.4000000000000021</v>
      </c>
      <c r="AD290" s="137"/>
    </row>
    <row r="291" spans="1:184">
      <c r="B291" s="86" t="s">
        <v>105</v>
      </c>
      <c r="L291">
        <v>0.2</v>
      </c>
      <c r="T291">
        <v>0.2</v>
      </c>
      <c r="U291">
        <v>0.3</v>
      </c>
      <c r="AB291" s="11">
        <f t="shared" si="102"/>
        <v>0.7</v>
      </c>
    </row>
    <row r="292" spans="1:184">
      <c r="B292" s="86" t="s">
        <v>74</v>
      </c>
      <c r="D292">
        <f t="shared" ref="D292:I292" si="105">D289*0.8</f>
        <v>0.8</v>
      </c>
      <c r="E292">
        <f t="shared" si="105"/>
        <v>0.8</v>
      </c>
      <c r="F292">
        <f t="shared" si="105"/>
        <v>0.8</v>
      </c>
      <c r="G292">
        <f t="shared" si="105"/>
        <v>0.8</v>
      </c>
      <c r="H292">
        <f t="shared" si="105"/>
        <v>0.8</v>
      </c>
      <c r="I292">
        <f t="shared" si="105"/>
        <v>0.8</v>
      </c>
      <c r="J292">
        <f>J289*0.8</f>
        <v>0.8</v>
      </c>
      <c r="K292">
        <f>K289*0.8</f>
        <v>0.8</v>
      </c>
      <c r="L292">
        <f>L289*0.8+0.3</f>
        <v>0.7</v>
      </c>
      <c r="M292">
        <f>M289*0.8+1</f>
        <v>1</v>
      </c>
      <c r="N292">
        <f>N289*0.8</f>
        <v>0.8</v>
      </c>
      <c r="O292">
        <f>O289*0.8</f>
        <v>0.8</v>
      </c>
      <c r="P292">
        <f>P289*0.8</f>
        <v>0.8</v>
      </c>
      <c r="Q292">
        <f>Q289*0.8</f>
        <v>0.8</v>
      </c>
      <c r="R292">
        <f t="shared" ref="R292:AA292" si="106">R289*0.8</f>
        <v>0.8</v>
      </c>
      <c r="S292">
        <f t="shared" si="106"/>
        <v>0.8</v>
      </c>
      <c r="T292">
        <f t="shared" si="106"/>
        <v>0.64000000000000012</v>
      </c>
      <c r="U292">
        <f t="shared" si="106"/>
        <v>0.55999999999999994</v>
      </c>
      <c r="V292">
        <f t="shared" si="106"/>
        <v>0.8</v>
      </c>
      <c r="W292">
        <f t="shared" si="106"/>
        <v>0.8</v>
      </c>
      <c r="X292">
        <f t="shared" si="106"/>
        <v>0.8</v>
      </c>
      <c r="Y292">
        <f t="shared" si="106"/>
        <v>0.8</v>
      </c>
      <c r="Z292">
        <f t="shared" si="106"/>
        <v>0.8</v>
      </c>
      <c r="AA292">
        <f t="shared" si="106"/>
        <v>0.8</v>
      </c>
      <c r="AB292" s="11">
        <f t="shared" si="102"/>
        <v>18.900000000000009</v>
      </c>
    </row>
    <row r="293" spans="1:184">
      <c r="B293" s="86" t="s">
        <v>73</v>
      </c>
      <c r="AB293" s="11">
        <f t="shared" si="102"/>
        <v>0</v>
      </c>
    </row>
    <row r="294" spans="1:184">
      <c r="AB294" s="11"/>
    </row>
    <row r="295" spans="1:184">
      <c r="B295" s="86" t="s">
        <v>113</v>
      </c>
      <c r="BB295" s="11"/>
      <c r="CB295" s="11"/>
      <c r="DB295" s="11"/>
      <c r="EB295" s="11"/>
      <c r="FB295" s="11"/>
      <c r="GB295" s="11"/>
    </row>
    <row r="296" spans="1:184">
      <c r="BB296" s="11"/>
      <c r="CB296" s="11"/>
      <c r="DB296" s="11"/>
      <c r="EB296" s="11"/>
      <c r="FB296" s="11"/>
      <c r="GB296" s="11"/>
    </row>
    <row r="297" spans="1:184" ht="15">
      <c r="A297" s="83" t="s">
        <v>3</v>
      </c>
      <c r="B297" s="134" t="s">
        <v>227</v>
      </c>
      <c r="C297" s="135">
        <v>39772</v>
      </c>
      <c r="G297" s="84"/>
      <c r="H297" s="84"/>
      <c r="I297" s="84"/>
      <c r="J297" s="84"/>
      <c r="K297" s="84"/>
      <c r="AB297" s="128"/>
      <c r="BB297" s="11"/>
      <c r="CB297" s="11"/>
      <c r="DB297" s="11"/>
      <c r="EB297" s="11"/>
      <c r="FB297" s="11"/>
      <c r="GB297" s="11"/>
    </row>
    <row r="298" spans="1:184">
      <c r="B298" s="86" t="s">
        <v>51</v>
      </c>
      <c r="D298" t="s">
        <v>218</v>
      </c>
      <c r="L298" t="s">
        <v>216</v>
      </c>
      <c r="T298" t="s">
        <v>250</v>
      </c>
      <c r="AB298" s="11">
        <f>SUM(AB300:AB303)</f>
        <v>16</v>
      </c>
      <c r="BB298" s="11"/>
      <c r="CB298" s="11"/>
      <c r="DB298" s="11"/>
      <c r="EB298" s="11"/>
      <c r="FB298" s="11"/>
      <c r="GB298" s="11"/>
    </row>
    <row r="299" spans="1:184">
      <c r="B299" s="86" t="s">
        <v>53</v>
      </c>
      <c r="C299" s="90" t="s">
        <v>87</v>
      </c>
      <c r="D299">
        <v>0</v>
      </c>
      <c r="E299">
        <v>1</v>
      </c>
      <c r="F299">
        <v>2</v>
      </c>
      <c r="G299">
        <v>3</v>
      </c>
      <c r="H299">
        <v>4</v>
      </c>
      <c r="I299">
        <v>5</v>
      </c>
      <c r="J299">
        <v>6</v>
      </c>
      <c r="K299">
        <v>7</v>
      </c>
      <c r="L299">
        <v>8</v>
      </c>
      <c r="M299">
        <v>9</v>
      </c>
      <c r="N299">
        <v>10</v>
      </c>
      <c r="O299">
        <v>11</v>
      </c>
      <c r="P299">
        <v>12</v>
      </c>
      <c r="Q299">
        <v>13</v>
      </c>
      <c r="R299">
        <v>14</v>
      </c>
      <c r="S299">
        <v>15</v>
      </c>
      <c r="T299">
        <v>16</v>
      </c>
      <c r="U299">
        <v>17</v>
      </c>
      <c r="V299">
        <v>18</v>
      </c>
      <c r="W299">
        <v>19</v>
      </c>
      <c r="X299">
        <v>20</v>
      </c>
      <c r="Y299">
        <v>21</v>
      </c>
      <c r="Z299">
        <v>22</v>
      </c>
      <c r="AA299">
        <v>23</v>
      </c>
      <c r="AB299" s="86" t="s">
        <v>57</v>
      </c>
    </row>
    <row r="300" spans="1:184">
      <c r="B300" s="86" t="s">
        <v>54</v>
      </c>
      <c r="D300">
        <v>1</v>
      </c>
      <c r="E300">
        <v>1</v>
      </c>
      <c r="F300">
        <v>1</v>
      </c>
      <c r="G300">
        <v>0.4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 s="11">
        <f>SUM(D300:T300)</f>
        <v>3.4</v>
      </c>
    </row>
    <row r="301" spans="1:184">
      <c r="B301" s="86" t="s">
        <v>55</v>
      </c>
      <c r="U301">
        <v>0.7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0.3</v>
      </c>
      <c r="AB301" s="11">
        <f>SUM(D301:T301)</f>
        <v>0</v>
      </c>
    </row>
    <row r="302" spans="1:184">
      <c r="B302" s="86" t="s">
        <v>56</v>
      </c>
      <c r="AB302" s="11">
        <f>SUM(D302:T302)</f>
        <v>0</v>
      </c>
    </row>
    <row r="303" spans="1:184">
      <c r="B303" s="86" t="s">
        <v>16</v>
      </c>
      <c r="G303">
        <v>0.6</v>
      </c>
      <c r="H303">
        <v>1</v>
      </c>
      <c r="I303">
        <v>1</v>
      </c>
      <c r="J303">
        <v>1</v>
      </c>
      <c r="K303">
        <v>1</v>
      </c>
      <c r="L303">
        <v>1</v>
      </c>
      <c r="M303">
        <v>1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1</v>
      </c>
      <c r="T303" s="11">
        <v>1</v>
      </c>
      <c r="U303">
        <v>0.3</v>
      </c>
      <c r="AA303">
        <v>0.7</v>
      </c>
      <c r="AB303" s="11">
        <f>SUM(D303:S303)</f>
        <v>12.6</v>
      </c>
    </row>
    <row r="304" spans="1:184">
      <c r="B304" s="86" t="s">
        <v>239</v>
      </c>
      <c r="G304">
        <v>0.6</v>
      </c>
      <c r="H304">
        <v>1</v>
      </c>
      <c r="I304">
        <v>1</v>
      </c>
      <c r="J304">
        <v>1</v>
      </c>
      <c r="K304">
        <v>1</v>
      </c>
      <c r="L304">
        <v>1</v>
      </c>
      <c r="M304">
        <v>1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0.3</v>
      </c>
      <c r="T304" s="11"/>
      <c r="AB304" s="11">
        <f>SUM(D304:S304)</f>
        <v>11.9</v>
      </c>
      <c r="AD304" t="s">
        <v>240</v>
      </c>
    </row>
    <row r="305" spans="1:236">
      <c r="B305" s="86" t="s">
        <v>241</v>
      </c>
      <c r="S305">
        <v>0.7</v>
      </c>
      <c r="T305" s="11">
        <v>1</v>
      </c>
      <c r="U305">
        <v>0.3</v>
      </c>
      <c r="AB305" s="11">
        <f>SUM(D305:S305)</f>
        <v>0.7</v>
      </c>
    </row>
    <row r="306" spans="1:236">
      <c r="B306" s="86" t="s">
        <v>243</v>
      </c>
      <c r="AA306">
        <v>0.7</v>
      </c>
      <c r="AB306" s="11">
        <f>SUM(D306:T306)</f>
        <v>0</v>
      </c>
      <c r="AF306" s="84"/>
      <c r="AG306" s="84"/>
      <c r="AH306" s="84"/>
      <c r="AI306" s="84"/>
      <c r="AJ306" s="84"/>
      <c r="AK306" s="84"/>
      <c r="AZ306" s="86"/>
      <c r="BA306" s="86"/>
      <c r="BB306" s="85"/>
      <c r="BF306" s="84"/>
      <c r="BG306" s="84"/>
      <c r="BH306" s="84"/>
      <c r="BI306" s="84"/>
      <c r="BJ306" s="84"/>
      <c r="BK306" s="84"/>
      <c r="BZ306" s="86"/>
      <c r="CA306" s="86"/>
      <c r="CB306" s="85"/>
      <c r="CF306" s="84"/>
      <c r="CG306" s="84"/>
      <c r="CH306" s="84"/>
      <c r="CI306" s="84"/>
      <c r="CJ306" s="84"/>
      <c r="CK306" s="84"/>
      <c r="CZ306" s="86"/>
      <c r="DA306" s="86"/>
      <c r="DB306" s="85"/>
      <c r="DF306" s="84"/>
      <c r="DG306" s="84"/>
      <c r="DH306" s="84"/>
      <c r="DI306" s="84"/>
      <c r="DJ306" s="84"/>
      <c r="DK306" s="84"/>
      <c r="DZ306" s="86"/>
      <c r="EA306" s="86"/>
      <c r="EB306" s="85"/>
      <c r="EF306" s="84"/>
      <c r="EG306" s="84"/>
      <c r="EH306" s="84"/>
      <c r="EI306" s="84"/>
      <c r="EJ306" s="84"/>
      <c r="EK306" s="84"/>
      <c r="EZ306" s="86"/>
      <c r="FA306" s="86"/>
      <c r="FB306" s="85"/>
      <c r="FF306" s="84"/>
      <c r="FG306" s="84"/>
      <c r="FH306" s="84"/>
      <c r="FI306" s="84"/>
      <c r="FJ306" s="84"/>
      <c r="FK306" s="84"/>
      <c r="FZ306" s="86"/>
      <c r="GA306" s="86"/>
      <c r="GB306" s="85"/>
      <c r="GF306" s="84"/>
      <c r="GG306" s="84"/>
      <c r="GH306" s="84"/>
      <c r="GI306" s="84"/>
      <c r="GJ306" s="84"/>
      <c r="GK306" s="84"/>
      <c r="GZ306" s="86"/>
      <c r="HA306" s="86"/>
      <c r="HB306" s="85"/>
      <c r="HF306" s="84"/>
      <c r="HG306" s="84"/>
      <c r="HH306" s="84"/>
      <c r="HI306" s="84"/>
      <c r="HJ306" s="84"/>
      <c r="HK306" s="84"/>
      <c r="HZ306" s="86"/>
      <c r="IA306" s="86"/>
      <c r="IB306" s="85"/>
    </row>
    <row r="307" spans="1:236">
      <c r="B307" s="86"/>
      <c r="AB307" s="11"/>
      <c r="AF307" s="84"/>
      <c r="AG307" s="84"/>
      <c r="AH307" s="84"/>
      <c r="AI307" s="84"/>
      <c r="AJ307" s="84"/>
      <c r="AK307" s="84"/>
      <c r="AZ307" s="86"/>
      <c r="BA307" s="86"/>
      <c r="BB307" s="85"/>
      <c r="BF307" s="84"/>
      <c r="BG307" s="84"/>
      <c r="BH307" s="84"/>
      <c r="BI307" s="84"/>
      <c r="BJ307" s="84"/>
      <c r="BK307" s="84"/>
      <c r="BZ307" s="86"/>
      <c r="CA307" s="86"/>
      <c r="CB307" s="85"/>
      <c r="CF307" s="84"/>
      <c r="CG307" s="84"/>
      <c r="CH307" s="84"/>
      <c r="CI307" s="84"/>
      <c r="CJ307" s="84"/>
      <c r="CK307" s="84"/>
      <c r="CZ307" s="86"/>
      <c r="DA307" s="86"/>
      <c r="DB307" s="85"/>
      <c r="DF307" s="84"/>
      <c r="DG307" s="84"/>
      <c r="DH307" s="84"/>
      <c r="DI307" s="84"/>
      <c r="DJ307" s="84"/>
      <c r="DK307" s="84"/>
      <c r="DZ307" s="86"/>
      <c r="EA307" s="86"/>
      <c r="EB307" s="85"/>
      <c r="EF307" s="84"/>
      <c r="EG307" s="84"/>
      <c r="EH307" s="84"/>
      <c r="EI307" s="84"/>
      <c r="EJ307" s="84"/>
      <c r="EK307" s="84"/>
      <c r="EZ307" s="86"/>
      <c r="FA307" s="86"/>
      <c r="FB307" s="85"/>
      <c r="FF307" s="84"/>
      <c r="FG307" s="84"/>
      <c r="FH307" s="84"/>
      <c r="FI307" s="84"/>
      <c r="FJ307" s="84"/>
      <c r="FK307" s="84"/>
      <c r="FZ307" s="86"/>
      <c r="GA307" s="86"/>
      <c r="GB307" s="85"/>
      <c r="GF307" s="84"/>
      <c r="GG307" s="84"/>
      <c r="GH307" s="84"/>
      <c r="GI307" s="84"/>
      <c r="GJ307" s="84"/>
      <c r="GK307" s="84"/>
      <c r="GZ307" s="86"/>
      <c r="HA307" s="86"/>
      <c r="HB307" s="85"/>
      <c r="HF307" s="84"/>
      <c r="HG307" s="84"/>
      <c r="HH307" s="84"/>
      <c r="HI307" s="84"/>
      <c r="HJ307" s="84"/>
      <c r="HK307" s="84"/>
      <c r="HZ307" s="86"/>
      <c r="IA307" s="86"/>
      <c r="IB307" s="85"/>
    </row>
    <row r="308" spans="1:236">
      <c r="B308" s="86" t="s">
        <v>112</v>
      </c>
      <c r="G308">
        <v>1</v>
      </c>
      <c r="AB308" s="11">
        <f>SUM(D308:AA308)</f>
        <v>1</v>
      </c>
    </row>
    <row r="309" spans="1:236">
      <c r="B309" s="86" t="s">
        <v>108</v>
      </c>
      <c r="D309">
        <v>3</v>
      </c>
      <c r="E309">
        <v>5</v>
      </c>
      <c r="F309">
        <v>2</v>
      </c>
      <c r="G309">
        <v>5</v>
      </c>
      <c r="AB309" s="11">
        <f>SUM(D309:AA309)</f>
        <v>15</v>
      </c>
    </row>
    <row r="311" spans="1:236">
      <c r="A311" s="83" t="s">
        <v>47</v>
      </c>
      <c r="B311" s="86" t="s">
        <v>57</v>
      </c>
      <c r="D311">
        <f>SUM(D313:D316)</f>
        <v>1</v>
      </c>
      <c r="E311">
        <f>SUM(E313:E316)</f>
        <v>1</v>
      </c>
      <c r="F311">
        <f>SUM(F313:F316)</f>
        <v>1</v>
      </c>
      <c r="G311">
        <f>SUM(G313:G316)</f>
        <v>1</v>
      </c>
      <c r="H311">
        <f t="shared" ref="H311:N311" si="107">SUM(H313:H316)</f>
        <v>1</v>
      </c>
      <c r="I311">
        <f t="shared" si="107"/>
        <v>1</v>
      </c>
      <c r="J311">
        <f t="shared" si="107"/>
        <v>1</v>
      </c>
      <c r="K311">
        <f t="shared" si="107"/>
        <v>1</v>
      </c>
      <c r="L311">
        <f t="shared" si="107"/>
        <v>1</v>
      </c>
      <c r="M311">
        <f t="shared" si="107"/>
        <v>1</v>
      </c>
      <c r="N311">
        <f t="shared" si="107"/>
        <v>1</v>
      </c>
      <c r="O311">
        <f t="shared" ref="O311:AA311" si="108">SUM(O313:O316)</f>
        <v>1</v>
      </c>
      <c r="P311">
        <f t="shared" si="108"/>
        <v>1</v>
      </c>
      <c r="Q311">
        <f t="shared" si="108"/>
        <v>1</v>
      </c>
      <c r="R311">
        <f t="shared" si="108"/>
        <v>1</v>
      </c>
      <c r="S311">
        <f t="shared" si="108"/>
        <v>1</v>
      </c>
      <c r="T311">
        <f t="shared" si="108"/>
        <v>1</v>
      </c>
      <c r="U311">
        <f t="shared" si="108"/>
        <v>1</v>
      </c>
      <c r="V311">
        <f t="shared" si="108"/>
        <v>1</v>
      </c>
      <c r="W311">
        <f t="shared" si="108"/>
        <v>1</v>
      </c>
      <c r="X311">
        <f t="shared" si="108"/>
        <v>1</v>
      </c>
      <c r="Y311">
        <f t="shared" si="108"/>
        <v>1</v>
      </c>
      <c r="Z311">
        <f t="shared" si="108"/>
        <v>1</v>
      </c>
      <c r="AA311">
        <f t="shared" si="108"/>
        <v>1</v>
      </c>
      <c r="AB311" s="11">
        <f>SUM(D311:S311)</f>
        <v>16</v>
      </c>
    </row>
    <row r="312" spans="1:236">
      <c r="B312" s="86" t="s">
        <v>110</v>
      </c>
      <c r="D312">
        <v>1</v>
      </c>
      <c r="E312">
        <v>1</v>
      </c>
      <c r="F312">
        <v>1</v>
      </c>
      <c r="G312">
        <v>0.4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 s="11">
        <f t="shared" ref="AB312:AB319" si="109">SUM(D312:S312)</f>
        <v>3.4</v>
      </c>
    </row>
    <row r="313" spans="1:236">
      <c r="B313" s="86" t="s">
        <v>107</v>
      </c>
      <c r="D313">
        <f t="shared" ref="D313:I313" si="110">D312*0.2</f>
        <v>0.2</v>
      </c>
      <c r="E313">
        <f t="shared" si="110"/>
        <v>0.2</v>
      </c>
      <c r="F313">
        <f t="shared" si="110"/>
        <v>0.2</v>
      </c>
      <c r="G313">
        <f t="shared" si="110"/>
        <v>8.0000000000000016E-2</v>
      </c>
      <c r="H313">
        <f t="shared" si="110"/>
        <v>0</v>
      </c>
      <c r="I313">
        <f t="shared" si="110"/>
        <v>0</v>
      </c>
      <c r="J313">
        <f>J312*0.2</f>
        <v>0</v>
      </c>
      <c r="K313">
        <f t="shared" ref="K313:AA313" si="111">K312*0.2</f>
        <v>0</v>
      </c>
      <c r="L313">
        <f t="shared" si="111"/>
        <v>0</v>
      </c>
      <c r="M313">
        <f t="shared" si="111"/>
        <v>0</v>
      </c>
      <c r="N313">
        <f t="shared" si="111"/>
        <v>0</v>
      </c>
      <c r="O313">
        <f t="shared" si="111"/>
        <v>0</v>
      </c>
      <c r="P313">
        <f t="shared" si="111"/>
        <v>0</v>
      </c>
      <c r="Q313">
        <f t="shared" si="111"/>
        <v>0</v>
      </c>
      <c r="R313">
        <f t="shared" si="111"/>
        <v>0</v>
      </c>
      <c r="S313">
        <f t="shared" si="111"/>
        <v>0</v>
      </c>
      <c r="T313">
        <f t="shared" si="111"/>
        <v>0</v>
      </c>
      <c r="U313">
        <f t="shared" si="111"/>
        <v>0</v>
      </c>
      <c r="V313">
        <f t="shared" si="111"/>
        <v>0</v>
      </c>
      <c r="W313">
        <f t="shared" si="111"/>
        <v>0</v>
      </c>
      <c r="X313">
        <f t="shared" si="111"/>
        <v>0</v>
      </c>
      <c r="Y313">
        <f t="shared" si="111"/>
        <v>0</v>
      </c>
      <c r="Z313">
        <f t="shared" si="111"/>
        <v>0</v>
      </c>
      <c r="AA313">
        <f t="shared" si="111"/>
        <v>0</v>
      </c>
      <c r="AB313" s="11">
        <f t="shared" si="109"/>
        <v>0.68000000000000016</v>
      </c>
    </row>
    <row r="314" spans="1:236">
      <c r="B314" s="86" t="s">
        <v>105</v>
      </c>
      <c r="U314">
        <v>0.7</v>
      </c>
      <c r="W314">
        <v>1</v>
      </c>
      <c r="X314">
        <v>1</v>
      </c>
      <c r="Y314">
        <v>1</v>
      </c>
      <c r="Z314">
        <v>1</v>
      </c>
      <c r="AA314">
        <v>0</v>
      </c>
      <c r="AB314" s="11">
        <f t="shared" si="109"/>
        <v>0</v>
      </c>
    </row>
    <row r="315" spans="1:236">
      <c r="B315" s="86" t="s">
        <v>74</v>
      </c>
      <c r="D315">
        <f>D312*0.8</f>
        <v>0.8</v>
      </c>
      <c r="E315">
        <f>E312*0.8</f>
        <v>0.8</v>
      </c>
      <c r="F315">
        <f>F312*0.8</f>
        <v>0.8</v>
      </c>
      <c r="G315">
        <f>G312*0.8</f>
        <v>0.32000000000000006</v>
      </c>
      <c r="H315">
        <f>H312*0.8</f>
        <v>0</v>
      </c>
      <c r="I315">
        <f t="shared" ref="I315:Z315" si="112">I312*0.8</f>
        <v>0</v>
      </c>
      <c r="J315">
        <f t="shared" si="112"/>
        <v>0</v>
      </c>
      <c r="K315">
        <f t="shared" si="112"/>
        <v>0</v>
      </c>
      <c r="L315">
        <f t="shared" si="112"/>
        <v>0</v>
      </c>
      <c r="M315">
        <f t="shared" si="112"/>
        <v>0</v>
      </c>
      <c r="N315">
        <f t="shared" si="112"/>
        <v>0</v>
      </c>
      <c r="O315">
        <f t="shared" si="112"/>
        <v>0</v>
      </c>
      <c r="P315">
        <f t="shared" si="112"/>
        <v>0</v>
      </c>
      <c r="Q315">
        <f t="shared" si="112"/>
        <v>0</v>
      </c>
      <c r="R315">
        <f t="shared" si="112"/>
        <v>0</v>
      </c>
      <c r="S315">
        <f t="shared" si="112"/>
        <v>0</v>
      </c>
      <c r="T315">
        <f t="shared" si="112"/>
        <v>0</v>
      </c>
      <c r="U315">
        <f t="shared" si="112"/>
        <v>0</v>
      </c>
      <c r="V315">
        <f>V312*0.8+1</f>
        <v>1</v>
      </c>
      <c r="W315">
        <f t="shared" si="112"/>
        <v>0</v>
      </c>
      <c r="X315">
        <f t="shared" si="112"/>
        <v>0</v>
      </c>
      <c r="Y315">
        <f t="shared" si="112"/>
        <v>0</v>
      </c>
      <c r="Z315">
        <f t="shared" si="112"/>
        <v>0</v>
      </c>
      <c r="AA315">
        <f>AA312*0.8+0.3</f>
        <v>0.3</v>
      </c>
      <c r="AB315" s="11">
        <f t="shared" si="109"/>
        <v>2.7200000000000006</v>
      </c>
    </row>
    <row r="316" spans="1:236">
      <c r="B316" s="86" t="s">
        <v>73</v>
      </c>
      <c r="G316">
        <v>0.6</v>
      </c>
      <c r="H316">
        <v>1</v>
      </c>
      <c r="I316">
        <v>1</v>
      </c>
      <c r="J316">
        <v>1</v>
      </c>
      <c r="K316">
        <v>1</v>
      </c>
      <c r="L316">
        <v>1</v>
      </c>
      <c r="M316">
        <v>1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v>0.3</v>
      </c>
      <c r="AA316">
        <v>0.7</v>
      </c>
      <c r="AB316" s="11">
        <f t="shared" si="109"/>
        <v>12.6</v>
      </c>
    </row>
    <row r="317" spans="1:236">
      <c r="B317" s="86" t="s">
        <v>242</v>
      </c>
      <c r="G317">
        <v>0.6</v>
      </c>
      <c r="H317">
        <v>1</v>
      </c>
      <c r="I317">
        <v>1</v>
      </c>
      <c r="J317">
        <v>1</v>
      </c>
      <c r="K317">
        <v>1</v>
      </c>
      <c r="L317">
        <v>1</v>
      </c>
      <c r="M317">
        <v>1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0.3</v>
      </c>
      <c r="AB317" s="11">
        <f t="shared" si="109"/>
        <v>11.9</v>
      </c>
    </row>
    <row r="318" spans="1:236">
      <c r="B318" s="86" t="s">
        <v>241</v>
      </c>
      <c r="S318">
        <v>0.7</v>
      </c>
      <c r="T318">
        <v>1</v>
      </c>
      <c r="U318">
        <v>0.3</v>
      </c>
      <c r="AB318" s="11">
        <f t="shared" si="109"/>
        <v>0.7</v>
      </c>
    </row>
    <row r="319" spans="1:236">
      <c r="B319" s="86" t="s">
        <v>243</v>
      </c>
      <c r="AA319">
        <v>0.7</v>
      </c>
      <c r="AB319" s="11">
        <f t="shared" si="109"/>
        <v>0</v>
      </c>
    </row>
    <row r="320" spans="1:236">
      <c r="B320" s="86"/>
      <c r="AB320" s="11"/>
    </row>
    <row r="321" spans="1:28">
      <c r="B321" s="86" t="s">
        <v>113</v>
      </c>
      <c r="G321">
        <v>1</v>
      </c>
      <c r="AB321" s="11">
        <f>SUM(D321:AA321)</f>
        <v>1</v>
      </c>
    </row>
    <row r="323" spans="1:28" ht="15">
      <c r="A323" s="83" t="s">
        <v>3</v>
      </c>
      <c r="B323" s="134" t="s">
        <v>59</v>
      </c>
      <c r="C323" s="135">
        <v>39773</v>
      </c>
      <c r="G323" s="84"/>
      <c r="H323" s="84"/>
      <c r="I323" s="84"/>
      <c r="J323" s="84"/>
      <c r="K323" s="84"/>
      <c r="AB323" s="128"/>
    </row>
    <row r="324" spans="1:28">
      <c r="B324" s="86" t="s">
        <v>51</v>
      </c>
      <c r="D324" t="s">
        <v>215</v>
      </c>
      <c r="L324" t="s">
        <v>216</v>
      </c>
      <c r="T324" t="s">
        <v>217</v>
      </c>
      <c r="AB324" s="11">
        <f>SUM(AB326:AB329)</f>
        <v>0</v>
      </c>
    </row>
    <row r="325" spans="1:28">
      <c r="B325" s="86" t="s">
        <v>53</v>
      </c>
      <c r="C325" s="90" t="s">
        <v>87</v>
      </c>
      <c r="D325">
        <v>0</v>
      </c>
      <c r="E325">
        <v>1</v>
      </c>
      <c r="F325">
        <v>2</v>
      </c>
      <c r="G325">
        <v>3</v>
      </c>
      <c r="H325">
        <v>4</v>
      </c>
      <c r="I325">
        <v>5</v>
      </c>
      <c r="J325">
        <v>6</v>
      </c>
      <c r="K325">
        <v>7</v>
      </c>
      <c r="L325">
        <v>8</v>
      </c>
      <c r="M325">
        <v>9</v>
      </c>
      <c r="N325">
        <v>10</v>
      </c>
      <c r="O325">
        <v>11</v>
      </c>
      <c r="P325">
        <v>12</v>
      </c>
      <c r="Q325">
        <v>13</v>
      </c>
      <c r="R325">
        <v>14</v>
      </c>
      <c r="S325">
        <v>15</v>
      </c>
      <c r="T325">
        <v>16</v>
      </c>
      <c r="U325">
        <v>17</v>
      </c>
      <c r="V325">
        <v>18</v>
      </c>
      <c r="W325">
        <v>19</v>
      </c>
      <c r="X325">
        <v>20</v>
      </c>
      <c r="Y325">
        <v>21</v>
      </c>
      <c r="Z325">
        <v>22</v>
      </c>
      <c r="AA325">
        <v>23</v>
      </c>
      <c r="AB325" s="86" t="s">
        <v>57</v>
      </c>
    </row>
    <row r="326" spans="1:28">
      <c r="B326" s="86" t="s">
        <v>54</v>
      </c>
      <c r="AB326" s="11">
        <f>SUM(D326:AA326)</f>
        <v>0</v>
      </c>
    </row>
    <row r="327" spans="1:28">
      <c r="B327" s="86" t="s">
        <v>55</v>
      </c>
      <c r="AB327" s="11">
        <f t="shared" ref="AB327:AB333" si="113">SUM(D327:AA327)</f>
        <v>0</v>
      </c>
    </row>
    <row r="328" spans="1:28">
      <c r="B328" s="86" t="s">
        <v>56</v>
      </c>
      <c r="AB328" s="11">
        <f t="shared" si="113"/>
        <v>0</v>
      </c>
    </row>
    <row r="329" spans="1:28">
      <c r="B329" s="86" t="s">
        <v>16</v>
      </c>
      <c r="AB329" s="11">
        <f t="shared" si="113"/>
        <v>0</v>
      </c>
    </row>
    <row r="330" spans="1:28">
      <c r="B330" s="86" t="s">
        <v>247</v>
      </c>
      <c r="D330">
        <v>1</v>
      </c>
      <c r="E330">
        <v>1</v>
      </c>
      <c r="F330">
        <v>1</v>
      </c>
      <c r="G330">
        <v>1</v>
      </c>
      <c r="H330">
        <v>1</v>
      </c>
      <c r="I330">
        <v>1</v>
      </c>
      <c r="J330">
        <v>1</v>
      </c>
      <c r="K330">
        <v>1</v>
      </c>
      <c r="L330">
        <v>1</v>
      </c>
      <c r="M330">
        <v>1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 s="11">
        <f t="shared" si="113"/>
        <v>24</v>
      </c>
    </row>
    <row r="331" spans="1:28">
      <c r="B331" s="86"/>
      <c r="T331" s="11"/>
      <c r="AB331" s="11"/>
    </row>
    <row r="332" spans="1:28">
      <c r="B332" s="86" t="s">
        <v>112</v>
      </c>
      <c r="AB332" s="11">
        <f t="shared" si="113"/>
        <v>0</v>
      </c>
    </row>
    <row r="333" spans="1:28">
      <c r="B333" s="86" t="s">
        <v>108</v>
      </c>
      <c r="AB333" s="11">
        <f t="shared" si="113"/>
        <v>0</v>
      </c>
    </row>
    <row r="335" spans="1:28">
      <c r="A335" s="83" t="s">
        <v>47</v>
      </c>
      <c r="B335" s="86" t="s">
        <v>57</v>
      </c>
      <c r="D335">
        <f t="shared" ref="D335:I335" si="114">SUM(D337:D340)</f>
        <v>0</v>
      </c>
      <c r="E335">
        <f t="shared" si="114"/>
        <v>0</v>
      </c>
      <c r="F335">
        <f t="shared" si="114"/>
        <v>0</v>
      </c>
      <c r="G335">
        <f t="shared" si="114"/>
        <v>0</v>
      </c>
      <c r="H335">
        <f t="shared" si="114"/>
        <v>0</v>
      </c>
      <c r="I335">
        <f t="shared" si="114"/>
        <v>0</v>
      </c>
      <c r="J335">
        <f>SUM(J337:J340)</f>
        <v>0</v>
      </c>
      <c r="K335">
        <f>SUM(K337:K340)</f>
        <v>0</v>
      </c>
      <c r="L335">
        <f t="shared" ref="L335:AA335" si="115">SUM(L337:L340)</f>
        <v>0</v>
      </c>
      <c r="M335">
        <f t="shared" si="115"/>
        <v>0</v>
      </c>
      <c r="N335">
        <f t="shared" si="115"/>
        <v>0</v>
      </c>
      <c r="O335">
        <f t="shared" si="115"/>
        <v>0</v>
      </c>
      <c r="P335">
        <f t="shared" si="115"/>
        <v>0</v>
      </c>
      <c r="Q335">
        <f t="shared" si="115"/>
        <v>0</v>
      </c>
      <c r="R335">
        <f t="shared" si="115"/>
        <v>0</v>
      </c>
      <c r="S335">
        <f t="shared" si="115"/>
        <v>0</v>
      </c>
      <c r="T335">
        <f t="shared" si="115"/>
        <v>0</v>
      </c>
      <c r="U335">
        <f t="shared" si="115"/>
        <v>0</v>
      </c>
      <c r="V335">
        <f t="shared" si="115"/>
        <v>0</v>
      </c>
      <c r="W335">
        <f t="shared" si="115"/>
        <v>0</v>
      </c>
      <c r="X335">
        <f t="shared" si="115"/>
        <v>0</v>
      </c>
      <c r="Y335">
        <f t="shared" si="115"/>
        <v>0</v>
      </c>
      <c r="Z335">
        <f t="shared" si="115"/>
        <v>0</v>
      </c>
      <c r="AA335">
        <f t="shared" si="115"/>
        <v>0</v>
      </c>
      <c r="AB335" s="11">
        <f>SUM(D335:AA335)</f>
        <v>0</v>
      </c>
    </row>
    <row r="336" spans="1:28">
      <c r="B336" s="86" t="s">
        <v>110</v>
      </c>
      <c r="AB336" s="11">
        <f t="shared" ref="AB336:AB343" si="116">SUM(D336:AA336)</f>
        <v>0</v>
      </c>
    </row>
    <row r="337" spans="1:30">
      <c r="B337" s="86" t="s">
        <v>107</v>
      </c>
      <c r="D337">
        <f t="shared" ref="D337:I337" si="117">D336*0.2</f>
        <v>0</v>
      </c>
      <c r="E337">
        <f t="shared" si="117"/>
        <v>0</v>
      </c>
      <c r="F337">
        <f t="shared" si="117"/>
        <v>0</v>
      </c>
      <c r="G337">
        <f t="shared" si="117"/>
        <v>0</v>
      </c>
      <c r="H337">
        <f t="shared" si="117"/>
        <v>0</v>
      </c>
      <c r="I337">
        <f t="shared" si="117"/>
        <v>0</v>
      </c>
      <c r="J337">
        <f>J336*0.2</f>
        <v>0</v>
      </c>
      <c r="K337" s="11">
        <f>K336*0.2</f>
        <v>0</v>
      </c>
      <c r="L337">
        <f t="shared" ref="L337:AA337" si="118">L336*0.2</f>
        <v>0</v>
      </c>
      <c r="M337">
        <f t="shared" si="118"/>
        <v>0</v>
      </c>
      <c r="N337">
        <f t="shared" si="118"/>
        <v>0</v>
      </c>
      <c r="O337">
        <f t="shared" si="118"/>
        <v>0</v>
      </c>
      <c r="P337">
        <f t="shared" si="118"/>
        <v>0</v>
      </c>
      <c r="Q337">
        <f t="shared" si="118"/>
        <v>0</v>
      </c>
      <c r="R337">
        <f t="shared" si="118"/>
        <v>0</v>
      </c>
      <c r="S337">
        <f t="shared" si="118"/>
        <v>0</v>
      </c>
      <c r="T337">
        <f t="shared" si="118"/>
        <v>0</v>
      </c>
      <c r="U337">
        <f t="shared" si="118"/>
        <v>0</v>
      </c>
      <c r="V337">
        <f t="shared" si="118"/>
        <v>0</v>
      </c>
      <c r="W337">
        <f t="shared" si="118"/>
        <v>0</v>
      </c>
      <c r="X337">
        <f t="shared" si="118"/>
        <v>0</v>
      </c>
      <c r="Y337">
        <f t="shared" si="118"/>
        <v>0</v>
      </c>
      <c r="Z337">
        <f t="shared" si="118"/>
        <v>0</v>
      </c>
      <c r="AA337">
        <f t="shared" si="118"/>
        <v>0</v>
      </c>
      <c r="AB337" s="11">
        <f t="shared" si="116"/>
        <v>0</v>
      </c>
    </row>
    <row r="338" spans="1:30">
      <c r="B338" s="86" t="s">
        <v>105</v>
      </c>
      <c r="AB338" s="11">
        <f t="shared" si="116"/>
        <v>0</v>
      </c>
    </row>
    <row r="339" spans="1:30">
      <c r="B339" s="86" t="s">
        <v>74</v>
      </c>
      <c r="D339">
        <f>D336*0.8</f>
        <v>0</v>
      </c>
      <c r="E339">
        <f>E336*0.8</f>
        <v>0</v>
      </c>
      <c r="F339">
        <f>F336*0.8</f>
        <v>0</v>
      </c>
      <c r="G339">
        <f>G336*0.8</f>
        <v>0</v>
      </c>
      <c r="H339">
        <f t="shared" ref="H339:AA339" si="119">H336*0.8</f>
        <v>0</v>
      </c>
      <c r="I339">
        <f t="shared" si="119"/>
        <v>0</v>
      </c>
      <c r="J339">
        <f t="shared" si="119"/>
        <v>0</v>
      </c>
      <c r="K339">
        <f t="shared" si="119"/>
        <v>0</v>
      </c>
      <c r="L339">
        <f t="shared" si="119"/>
        <v>0</v>
      </c>
      <c r="M339">
        <f t="shared" si="119"/>
        <v>0</v>
      </c>
      <c r="N339">
        <f t="shared" si="119"/>
        <v>0</v>
      </c>
      <c r="O339">
        <f t="shared" si="119"/>
        <v>0</v>
      </c>
      <c r="P339">
        <f t="shared" si="119"/>
        <v>0</v>
      </c>
      <c r="Q339">
        <f t="shared" si="119"/>
        <v>0</v>
      </c>
      <c r="R339">
        <f t="shared" si="119"/>
        <v>0</v>
      </c>
      <c r="S339">
        <f t="shared" si="119"/>
        <v>0</v>
      </c>
      <c r="T339">
        <f t="shared" si="119"/>
        <v>0</v>
      </c>
      <c r="U339">
        <f t="shared" si="119"/>
        <v>0</v>
      </c>
      <c r="V339">
        <f t="shared" si="119"/>
        <v>0</v>
      </c>
      <c r="W339">
        <f t="shared" si="119"/>
        <v>0</v>
      </c>
      <c r="X339">
        <f t="shared" si="119"/>
        <v>0</v>
      </c>
      <c r="Y339">
        <f t="shared" si="119"/>
        <v>0</v>
      </c>
      <c r="Z339">
        <f t="shared" si="119"/>
        <v>0</v>
      </c>
      <c r="AA339">
        <f t="shared" si="119"/>
        <v>0</v>
      </c>
      <c r="AB339" s="11">
        <f t="shared" si="116"/>
        <v>0</v>
      </c>
    </row>
    <row r="340" spans="1:30">
      <c r="B340" s="86" t="s">
        <v>73</v>
      </c>
      <c r="AB340" s="11">
        <f t="shared" si="116"/>
        <v>0</v>
      </c>
    </row>
    <row r="341" spans="1:30">
      <c r="B341" s="86" t="s">
        <v>247</v>
      </c>
      <c r="D341">
        <v>1</v>
      </c>
      <c r="E341">
        <v>1</v>
      </c>
      <c r="F341">
        <v>1</v>
      </c>
      <c r="G341">
        <v>1</v>
      </c>
      <c r="H341">
        <v>1</v>
      </c>
      <c r="I341">
        <v>1</v>
      </c>
      <c r="J341">
        <v>1</v>
      </c>
      <c r="K341">
        <v>1</v>
      </c>
      <c r="L341">
        <v>1</v>
      </c>
      <c r="M341">
        <v>1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 s="11">
        <f t="shared" si="116"/>
        <v>24</v>
      </c>
      <c r="AD341" s="36"/>
    </row>
    <row r="342" spans="1:30">
      <c r="B342" s="86"/>
      <c r="AB342" s="11">
        <f t="shared" si="116"/>
        <v>0</v>
      </c>
    </row>
    <row r="343" spans="1:30">
      <c r="B343" s="86" t="s">
        <v>113</v>
      </c>
      <c r="AB343" s="11">
        <f t="shared" si="116"/>
        <v>0</v>
      </c>
    </row>
    <row r="345" spans="1:30" ht="15">
      <c r="A345" s="83" t="s">
        <v>3</v>
      </c>
      <c r="B345" s="134" t="s">
        <v>60</v>
      </c>
      <c r="C345" s="135">
        <v>39774</v>
      </c>
      <c r="G345" s="84"/>
      <c r="H345" s="84"/>
      <c r="I345" s="84"/>
      <c r="J345" s="84"/>
      <c r="K345" s="84"/>
      <c r="AB345" s="128"/>
    </row>
    <row r="346" spans="1:30">
      <c r="B346" s="86" t="s">
        <v>51</v>
      </c>
      <c r="D346" t="s">
        <v>215</v>
      </c>
      <c r="L346" t="s">
        <v>216</v>
      </c>
      <c r="T346" t="s">
        <v>217</v>
      </c>
      <c r="AB346" s="11">
        <f>SUM(AB348:AB351)</f>
        <v>12</v>
      </c>
    </row>
    <row r="347" spans="1:30">
      <c r="B347" s="86" t="s">
        <v>53</v>
      </c>
      <c r="C347" s="90" t="s">
        <v>87</v>
      </c>
      <c r="D347">
        <v>0</v>
      </c>
      <c r="E347">
        <v>1</v>
      </c>
      <c r="F347">
        <v>2</v>
      </c>
      <c r="G347">
        <v>3</v>
      </c>
      <c r="H347">
        <v>4</v>
      </c>
      <c r="I347">
        <v>5</v>
      </c>
      <c r="J347">
        <v>6</v>
      </c>
      <c r="K347">
        <v>7</v>
      </c>
      <c r="L347">
        <v>8</v>
      </c>
      <c r="M347">
        <v>9</v>
      </c>
      <c r="N347">
        <v>10</v>
      </c>
      <c r="O347">
        <v>11</v>
      </c>
      <c r="P347">
        <v>12</v>
      </c>
      <c r="Q347">
        <v>13</v>
      </c>
      <c r="R347">
        <v>14</v>
      </c>
      <c r="S347">
        <v>15</v>
      </c>
      <c r="T347">
        <v>16</v>
      </c>
      <c r="U347">
        <v>17</v>
      </c>
      <c r="V347">
        <v>18</v>
      </c>
      <c r="W347">
        <v>19</v>
      </c>
      <c r="X347">
        <v>20</v>
      </c>
      <c r="Y347">
        <v>21</v>
      </c>
      <c r="Z347">
        <v>22</v>
      </c>
      <c r="AA347">
        <v>23</v>
      </c>
      <c r="AB347" s="86" t="s">
        <v>57</v>
      </c>
    </row>
    <row r="348" spans="1:30">
      <c r="B348" s="86" t="s">
        <v>54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P348">
        <v>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 s="11">
        <f>SUM(D348:AA348)</f>
        <v>12</v>
      </c>
    </row>
    <row r="349" spans="1:30">
      <c r="B349" s="86" t="s">
        <v>55</v>
      </c>
      <c r="AB349" s="11">
        <f t="shared" ref="AB349:AB356" si="120">SUM(D349:AA349)</f>
        <v>0</v>
      </c>
    </row>
    <row r="350" spans="1:30">
      <c r="B350" s="86" t="s">
        <v>56</v>
      </c>
      <c r="P350" t="s">
        <v>79</v>
      </c>
      <c r="AB350" s="11">
        <f t="shared" si="120"/>
        <v>0</v>
      </c>
    </row>
    <row r="351" spans="1:30">
      <c r="B351" s="86" t="s">
        <v>16</v>
      </c>
      <c r="D351">
        <v>1</v>
      </c>
      <c r="E351">
        <v>1</v>
      </c>
      <c r="F351">
        <v>1</v>
      </c>
      <c r="G351">
        <v>1</v>
      </c>
      <c r="H351">
        <v>1</v>
      </c>
      <c r="I351">
        <v>1</v>
      </c>
      <c r="J351">
        <v>1</v>
      </c>
      <c r="K351">
        <v>1</v>
      </c>
      <c r="T351" s="11"/>
      <c r="AB351" s="11">
        <f>SUM(P351:AA351)</f>
        <v>0</v>
      </c>
    </row>
    <row r="352" spans="1:30">
      <c r="B352" s="86" t="s">
        <v>247</v>
      </c>
      <c r="T352" s="11"/>
      <c r="AB352" s="11">
        <f t="shared" si="120"/>
        <v>0</v>
      </c>
    </row>
    <row r="353" spans="1:28">
      <c r="B353" s="86" t="s">
        <v>157</v>
      </c>
      <c r="L353">
        <v>1</v>
      </c>
      <c r="M353">
        <v>1</v>
      </c>
      <c r="N353">
        <v>1</v>
      </c>
      <c r="O353">
        <v>1</v>
      </c>
      <c r="T353" s="11"/>
      <c r="AB353" s="11">
        <f t="shared" si="120"/>
        <v>4</v>
      </c>
    </row>
    <row r="354" spans="1:28">
      <c r="B354" s="86"/>
      <c r="T354" s="11"/>
      <c r="AB354" s="11"/>
    </row>
    <row r="355" spans="1:28">
      <c r="B355" s="86" t="s">
        <v>112</v>
      </c>
      <c r="AB355" s="11">
        <f t="shared" si="120"/>
        <v>0</v>
      </c>
    </row>
    <row r="356" spans="1:28">
      <c r="B356" s="86" t="s">
        <v>108</v>
      </c>
      <c r="Q356">
        <v>1</v>
      </c>
      <c r="R356">
        <v>1</v>
      </c>
      <c r="AB356" s="11">
        <f t="shared" si="120"/>
        <v>2</v>
      </c>
    </row>
    <row r="358" spans="1:28">
      <c r="A358" s="83" t="s">
        <v>47</v>
      </c>
      <c r="B358" s="86" t="s">
        <v>57</v>
      </c>
      <c r="D358">
        <f t="shared" ref="D358:I358" si="121">SUM(D360:D363)</f>
        <v>1</v>
      </c>
      <c r="E358">
        <f t="shared" si="121"/>
        <v>1</v>
      </c>
      <c r="F358">
        <f t="shared" si="121"/>
        <v>1</v>
      </c>
      <c r="G358">
        <f t="shared" si="121"/>
        <v>1</v>
      </c>
      <c r="H358">
        <f t="shared" si="121"/>
        <v>1</v>
      </c>
      <c r="I358">
        <f t="shared" si="121"/>
        <v>1</v>
      </c>
      <c r="J358">
        <f>SUM(J360:J363)</f>
        <v>1</v>
      </c>
      <c r="K358">
        <f>SUM(K360:K363)</f>
        <v>1</v>
      </c>
      <c r="L358">
        <f>SUM(L360:L363)</f>
        <v>2</v>
      </c>
      <c r="M358">
        <f t="shared" ref="M358:AA358" si="122">SUM(M360:M363)</f>
        <v>2</v>
      </c>
      <c r="N358">
        <f t="shared" si="122"/>
        <v>2</v>
      </c>
      <c r="O358">
        <f t="shared" si="122"/>
        <v>2</v>
      </c>
      <c r="P358">
        <f t="shared" si="122"/>
        <v>1</v>
      </c>
      <c r="Q358">
        <f t="shared" si="122"/>
        <v>1</v>
      </c>
      <c r="R358">
        <f t="shared" si="122"/>
        <v>1</v>
      </c>
      <c r="S358">
        <f t="shared" si="122"/>
        <v>1</v>
      </c>
      <c r="T358">
        <f t="shared" si="122"/>
        <v>1</v>
      </c>
      <c r="U358">
        <f t="shared" si="122"/>
        <v>1</v>
      </c>
      <c r="V358">
        <f t="shared" si="122"/>
        <v>1</v>
      </c>
      <c r="W358">
        <f t="shared" si="122"/>
        <v>1</v>
      </c>
      <c r="X358">
        <f t="shared" si="122"/>
        <v>1</v>
      </c>
      <c r="Y358">
        <f t="shared" si="122"/>
        <v>1</v>
      </c>
      <c r="Z358">
        <f t="shared" si="122"/>
        <v>1</v>
      </c>
      <c r="AA358">
        <f t="shared" si="122"/>
        <v>1</v>
      </c>
      <c r="AB358" s="11">
        <f t="shared" ref="AB358:AB363" si="123">SUM(P358:AA358)</f>
        <v>12</v>
      </c>
    </row>
    <row r="359" spans="1:28">
      <c r="B359" s="86" t="s">
        <v>110</v>
      </c>
      <c r="L359">
        <v>1</v>
      </c>
      <c r="M359">
        <v>1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0.9</v>
      </c>
      <c r="U359">
        <v>0</v>
      </c>
      <c r="V359">
        <v>0.4</v>
      </c>
      <c r="W359">
        <v>1</v>
      </c>
      <c r="X359">
        <v>1</v>
      </c>
      <c r="Y359">
        <v>1</v>
      </c>
      <c r="Z359">
        <v>1</v>
      </c>
      <c r="AA359">
        <v>1</v>
      </c>
      <c r="AB359" s="11">
        <f t="shared" si="123"/>
        <v>10.3</v>
      </c>
    </row>
    <row r="360" spans="1:28">
      <c r="B360" s="86" t="s">
        <v>107</v>
      </c>
      <c r="D360">
        <f t="shared" ref="D360:I360" si="124">D359*0.2</f>
        <v>0</v>
      </c>
      <c r="E360">
        <f t="shared" si="124"/>
        <v>0</v>
      </c>
      <c r="F360">
        <f t="shared" si="124"/>
        <v>0</v>
      </c>
      <c r="G360">
        <f t="shared" si="124"/>
        <v>0</v>
      </c>
      <c r="H360">
        <f t="shared" si="124"/>
        <v>0</v>
      </c>
      <c r="I360">
        <f t="shared" si="124"/>
        <v>0</v>
      </c>
      <c r="J360">
        <f>J359*0.2</f>
        <v>0</v>
      </c>
      <c r="K360" s="11">
        <f>K359*0.2</f>
        <v>0</v>
      </c>
      <c r="L360">
        <f t="shared" ref="L360:AA360" si="125">L359*0.2</f>
        <v>0.2</v>
      </c>
      <c r="M360">
        <f t="shared" si="125"/>
        <v>0.2</v>
      </c>
      <c r="N360">
        <f t="shared" si="125"/>
        <v>0.2</v>
      </c>
      <c r="O360">
        <f t="shared" si="125"/>
        <v>0.2</v>
      </c>
      <c r="P360">
        <f t="shared" si="125"/>
        <v>0.2</v>
      </c>
      <c r="Q360">
        <f t="shared" si="125"/>
        <v>0.2</v>
      </c>
      <c r="R360">
        <f t="shared" si="125"/>
        <v>0.2</v>
      </c>
      <c r="S360">
        <f t="shared" si="125"/>
        <v>0.2</v>
      </c>
      <c r="T360">
        <f t="shared" si="125"/>
        <v>0.18000000000000002</v>
      </c>
      <c r="U360">
        <f t="shared" si="125"/>
        <v>0</v>
      </c>
      <c r="V360">
        <f t="shared" si="125"/>
        <v>8.0000000000000016E-2</v>
      </c>
      <c r="W360">
        <f t="shared" si="125"/>
        <v>0.2</v>
      </c>
      <c r="X360">
        <f t="shared" si="125"/>
        <v>0.2</v>
      </c>
      <c r="Y360">
        <f t="shared" si="125"/>
        <v>0.2</v>
      </c>
      <c r="Z360">
        <f t="shared" si="125"/>
        <v>0.2</v>
      </c>
      <c r="AA360">
        <f t="shared" si="125"/>
        <v>0.2</v>
      </c>
      <c r="AB360" s="11">
        <f t="shared" si="123"/>
        <v>2.06</v>
      </c>
    </row>
    <row r="361" spans="1:28">
      <c r="B361" s="86" t="s">
        <v>105</v>
      </c>
      <c r="T361">
        <v>0.1</v>
      </c>
      <c r="V361">
        <v>0.4</v>
      </c>
      <c r="AB361" s="11">
        <f t="shared" si="123"/>
        <v>0.5</v>
      </c>
    </row>
    <row r="362" spans="1:28">
      <c r="B362" s="86" t="s">
        <v>74</v>
      </c>
      <c r="D362">
        <f t="shared" ref="D362:L362" si="126">D359*0.8</f>
        <v>0</v>
      </c>
      <c r="E362">
        <f t="shared" si="126"/>
        <v>0</v>
      </c>
      <c r="F362">
        <f t="shared" si="126"/>
        <v>0</v>
      </c>
      <c r="G362">
        <f t="shared" si="126"/>
        <v>0</v>
      </c>
      <c r="H362">
        <f t="shared" si="126"/>
        <v>0</v>
      </c>
      <c r="I362">
        <f t="shared" si="126"/>
        <v>0</v>
      </c>
      <c r="J362">
        <f t="shared" si="126"/>
        <v>0</v>
      </c>
      <c r="K362">
        <f t="shared" si="126"/>
        <v>0</v>
      </c>
      <c r="L362">
        <f t="shared" si="126"/>
        <v>0.8</v>
      </c>
      <c r="M362">
        <f>M359*0.8</f>
        <v>0.8</v>
      </c>
      <c r="N362">
        <f>N359*0.8</f>
        <v>0.8</v>
      </c>
      <c r="O362">
        <f>O359*0.8</f>
        <v>0.8</v>
      </c>
      <c r="P362">
        <f t="shared" ref="P362:AA362" si="127">P359*0.8</f>
        <v>0.8</v>
      </c>
      <c r="Q362">
        <f t="shared" si="127"/>
        <v>0.8</v>
      </c>
      <c r="R362">
        <f t="shared" si="127"/>
        <v>0.8</v>
      </c>
      <c r="S362">
        <f t="shared" si="127"/>
        <v>0.8</v>
      </c>
      <c r="T362">
        <f t="shared" si="127"/>
        <v>0.72000000000000008</v>
      </c>
      <c r="U362">
        <f>U359*0.8+1</f>
        <v>1</v>
      </c>
      <c r="V362">
        <f>V359*0.8+0.2</f>
        <v>0.52</v>
      </c>
      <c r="W362">
        <f t="shared" si="127"/>
        <v>0.8</v>
      </c>
      <c r="X362">
        <f t="shared" si="127"/>
        <v>0.8</v>
      </c>
      <c r="Y362">
        <f t="shared" si="127"/>
        <v>0.8</v>
      </c>
      <c r="Z362">
        <f t="shared" si="127"/>
        <v>0.8</v>
      </c>
      <c r="AA362">
        <f t="shared" si="127"/>
        <v>0.8</v>
      </c>
      <c r="AB362" s="11">
        <f t="shared" si="123"/>
        <v>9.44</v>
      </c>
    </row>
    <row r="363" spans="1:28">
      <c r="B363" s="86" t="s">
        <v>73</v>
      </c>
      <c r="D363">
        <v>1</v>
      </c>
      <c r="E363">
        <v>1</v>
      </c>
      <c r="F363">
        <v>1</v>
      </c>
      <c r="G363">
        <v>1</v>
      </c>
      <c r="H363">
        <v>1</v>
      </c>
      <c r="I363">
        <v>1</v>
      </c>
      <c r="J363">
        <v>1</v>
      </c>
      <c r="K363">
        <v>1</v>
      </c>
      <c r="L363">
        <v>1</v>
      </c>
      <c r="M363">
        <v>1</v>
      </c>
      <c r="N363">
        <v>1</v>
      </c>
      <c r="O363">
        <v>1</v>
      </c>
      <c r="AB363" s="11">
        <f t="shared" si="123"/>
        <v>0</v>
      </c>
    </row>
    <row r="364" spans="1:28">
      <c r="B364" s="86" t="s">
        <v>247</v>
      </c>
      <c r="AB364" s="11">
        <f>SUM(D364:AA364)</f>
        <v>0</v>
      </c>
    </row>
    <row r="365" spans="1:28">
      <c r="B365" s="86" t="s">
        <v>158</v>
      </c>
      <c r="L365">
        <v>1</v>
      </c>
      <c r="M365">
        <v>1</v>
      </c>
      <c r="N365">
        <v>1</v>
      </c>
      <c r="O365">
        <v>1</v>
      </c>
      <c r="AB365" s="11"/>
    </row>
    <row r="366" spans="1:28">
      <c r="B366" s="86"/>
      <c r="AB366" s="11"/>
    </row>
    <row r="367" spans="1:28">
      <c r="B367" s="86" t="s">
        <v>113</v>
      </c>
      <c r="AB367" s="11">
        <f>SUM(D367:AA367)</f>
        <v>0</v>
      </c>
    </row>
    <row r="369" spans="1:28" ht="15">
      <c r="A369" s="83" t="s">
        <v>3</v>
      </c>
      <c r="B369" s="134" t="s">
        <v>61</v>
      </c>
      <c r="C369" s="135">
        <v>39775</v>
      </c>
      <c r="G369" s="84"/>
      <c r="H369" s="84"/>
      <c r="I369" s="84"/>
      <c r="J369" s="84"/>
      <c r="K369" s="84"/>
      <c r="AB369" s="128"/>
    </row>
    <row r="370" spans="1:28">
      <c r="B370" s="86" t="s">
        <v>51</v>
      </c>
      <c r="D370" t="s">
        <v>215</v>
      </c>
      <c r="P370" t="s">
        <v>219</v>
      </c>
      <c r="AB370" s="11">
        <f>SUM(AB372:AB375)</f>
        <v>24</v>
      </c>
    </row>
    <row r="371" spans="1:28">
      <c r="B371" s="86" t="s">
        <v>53</v>
      </c>
      <c r="C371" s="90" t="s">
        <v>87</v>
      </c>
      <c r="D371">
        <v>0</v>
      </c>
      <c r="E371">
        <v>1</v>
      </c>
      <c r="F371">
        <v>2</v>
      </c>
      <c r="G371">
        <v>3</v>
      </c>
      <c r="H371">
        <v>4</v>
      </c>
      <c r="I371">
        <v>5</v>
      </c>
      <c r="J371">
        <v>6</v>
      </c>
      <c r="K371">
        <v>7</v>
      </c>
      <c r="L371">
        <v>8</v>
      </c>
      <c r="M371">
        <v>9</v>
      </c>
      <c r="N371">
        <v>10</v>
      </c>
      <c r="O371">
        <v>11</v>
      </c>
      <c r="P371">
        <v>12</v>
      </c>
      <c r="Q371">
        <v>13</v>
      </c>
      <c r="R371">
        <v>14</v>
      </c>
      <c r="S371">
        <v>15</v>
      </c>
      <c r="T371">
        <v>16</v>
      </c>
      <c r="U371">
        <v>17</v>
      </c>
      <c r="V371">
        <v>18</v>
      </c>
      <c r="W371">
        <v>19</v>
      </c>
      <c r="X371">
        <v>20</v>
      </c>
      <c r="Y371">
        <v>21</v>
      </c>
      <c r="Z371">
        <v>22</v>
      </c>
      <c r="AA371">
        <v>23</v>
      </c>
      <c r="AB371" s="86" t="s">
        <v>57</v>
      </c>
    </row>
    <row r="372" spans="1:28">
      <c r="B372" s="86" t="s">
        <v>54</v>
      </c>
      <c r="D372">
        <v>1</v>
      </c>
      <c r="E372">
        <v>1</v>
      </c>
      <c r="F372">
        <v>1</v>
      </c>
      <c r="G372">
        <v>1</v>
      </c>
      <c r="H372">
        <v>1</v>
      </c>
      <c r="I372">
        <v>1</v>
      </c>
      <c r="J372">
        <v>1</v>
      </c>
      <c r="K372">
        <v>1</v>
      </c>
      <c r="L372">
        <v>1</v>
      </c>
      <c r="M372">
        <v>1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 s="11">
        <f>SUM(D372:AA372)</f>
        <v>24</v>
      </c>
    </row>
    <row r="373" spans="1:28">
      <c r="B373" s="86" t="s">
        <v>55</v>
      </c>
      <c r="AB373" s="11">
        <f t="shared" ref="AB373:AB378" si="128">SUM(D373:AA373)</f>
        <v>0</v>
      </c>
    </row>
    <row r="374" spans="1:28">
      <c r="B374" s="86" t="s">
        <v>56</v>
      </c>
      <c r="AB374" s="11">
        <f t="shared" si="128"/>
        <v>0</v>
      </c>
    </row>
    <row r="375" spans="1:28">
      <c r="B375" s="86" t="s">
        <v>16</v>
      </c>
      <c r="T375" s="11"/>
      <c r="AB375" s="11">
        <f t="shared" si="128"/>
        <v>0</v>
      </c>
    </row>
    <row r="376" spans="1:28">
      <c r="B376" s="86"/>
      <c r="T376" s="11"/>
      <c r="AB376" s="11">
        <f t="shared" si="128"/>
        <v>0</v>
      </c>
    </row>
    <row r="377" spans="1:28">
      <c r="B377" s="86" t="s">
        <v>112</v>
      </c>
      <c r="AB377" s="11">
        <f t="shared" si="128"/>
        <v>0</v>
      </c>
    </row>
    <row r="378" spans="1:28">
      <c r="B378" s="86" t="s">
        <v>108</v>
      </c>
      <c r="AB378" s="11">
        <f t="shared" si="128"/>
        <v>0</v>
      </c>
    </row>
    <row r="380" spans="1:28">
      <c r="A380" s="83" t="s">
        <v>47</v>
      </c>
      <c r="B380" s="86" t="s">
        <v>57</v>
      </c>
      <c r="D380">
        <f t="shared" ref="D380:I380" si="129">SUM(D382:D385)</f>
        <v>1</v>
      </c>
      <c r="E380">
        <f t="shared" si="129"/>
        <v>1</v>
      </c>
      <c r="F380">
        <f t="shared" si="129"/>
        <v>1</v>
      </c>
      <c r="G380">
        <f t="shared" si="129"/>
        <v>1</v>
      </c>
      <c r="H380">
        <f t="shared" si="129"/>
        <v>1</v>
      </c>
      <c r="I380">
        <f t="shared" si="129"/>
        <v>1</v>
      </c>
      <c r="J380">
        <f>SUM(J382:J385)</f>
        <v>1</v>
      </c>
      <c r="K380">
        <f t="shared" ref="K380:AA380" si="130">SUM(K382:K385)</f>
        <v>1</v>
      </c>
      <c r="L380">
        <f t="shared" si="130"/>
        <v>1</v>
      </c>
      <c r="M380">
        <f t="shared" si="130"/>
        <v>1</v>
      </c>
      <c r="N380">
        <f t="shared" si="130"/>
        <v>1</v>
      </c>
      <c r="O380">
        <f t="shared" si="130"/>
        <v>1</v>
      </c>
      <c r="P380">
        <f t="shared" si="130"/>
        <v>1</v>
      </c>
      <c r="Q380">
        <f t="shared" si="130"/>
        <v>1</v>
      </c>
      <c r="R380">
        <f t="shared" si="130"/>
        <v>1</v>
      </c>
      <c r="S380">
        <f t="shared" si="130"/>
        <v>1</v>
      </c>
      <c r="T380">
        <f t="shared" si="130"/>
        <v>1</v>
      </c>
      <c r="U380">
        <f t="shared" si="130"/>
        <v>1</v>
      </c>
      <c r="V380">
        <f t="shared" si="130"/>
        <v>1</v>
      </c>
      <c r="W380">
        <f t="shared" si="130"/>
        <v>1</v>
      </c>
      <c r="X380">
        <f t="shared" si="130"/>
        <v>1</v>
      </c>
      <c r="Y380">
        <f t="shared" si="130"/>
        <v>1</v>
      </c>
      <c r="Z380">
        <f t="shared" si="130"/>
        <v>1</v>
      </c>
      <c r="AA380">
        <f t="shared" si="130"/>
        <v>1</v>
      </c>
      <c r="AB380" s="11">
        <f>SUM(D380:AA380)</f>
        <v>24</v>
      </c>
    </row>
    <row r="381" spans="1:28">
      <c r="B381" s="86" t="s">
        <v>110</v>
      </c>
      <c r="D381">
        <v>1</v>
      </c>
      <c r="E381">
        <v>1</v>
      </c>
      <c r="F381">
        <v>1</v>
      </c>
      <c r="G381">
        <v>1</v>
      </c>
      <c r="H381">
        <v>1</v>
      </c>
      <c r="I381">
        <v>1</v>
      </c>
      <c r="J381">
        <v>1</v>
      </c>
      <c r="K381">
        <v>1</v>
      </c>
      <c r="L381">
        <v>1</v>
      </c>
      <c r="M381">
        <v>1</v>
      </c>
      <c r="N381">
        <v>1</v>
      </c>
      <c r="O381">
        <v>1</v>
      </c>
      <c r="P381">
        <v>1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 s="11">
        <f>SUM(D381:AA381)</f>
        <v>24</v>
      </c>
    </row>
    <row r="382" spans="1:28">
      <c r="B382" s="86" t="s">
        <v>107</v>
      </c>
      <c r="D382">
        <f t="shared" ref="D382:I382" si="131">D381*0.2</f>
        <v>0.2</v>
      </c>
      <c r="E382">
        <f t="shared" si="131"/>
        <v>0.2</v>
      </c>
      <c r="F382">
        <f t="shared" si="131"/>
        <v>0.2</v>
      </c>
      <c r="G382">
        <f t="shared" si="131"/>
        <v>0.2</v>
      </c>
      <c r="H382">
        <f t="shared" si="131"/>
        <v>0.2</v>
      </c>
      <c r="I382">
        <f t="shared" si="131"/>
        <v>0.2</v>
      </c>
      <c r="J382">
        <f>J381*0.2</f>
        <v>0.2</v>
      </c>
      <c r="K382" s="11">
        <f>K381*0.2</f>
        <v>0.2</v>
      </c>
      <c r="L382">
        <f t="shared" ref="L382:AA382" si="132">L381*0.2</f>
        <v>0.2</v>
      </c>
      <c r="M382">
        <f t="shared" si="132"/>
        <v>0.2</v>
      </c>
      <c r="N382">
        <f t="shared" si="132"/>
        <v>0.2</v>
      </c>
      <c r="O382">
        <f t="shared" si="132"/>
        <v>0.2</v>
      </c>
      <c r="P382">
        <f t="shared" si="132"/>
        <v>0.2</v>
      </c>
      <c r="Q382">
        <f t="shared" si="132"/>
        <v>0.2</v>
      </c>
      <c r="R382">
        <f t="shared" si="132"/>
        <v>0.2</v>
      </c>
      <c r="S382">
        <f t="shared" si="132"/>
        <v>0.2</v>
      </c>
      <c r="T382">
        <f t="shared" si="132"/>
        <v>0.2</v>
      </c>
      <c r="U382">
        <f t="shared" si="132"/>
        <v>0.2</v>
      </c>
      <c r="V382">
        <f t="shared" si="132"/>
        <v>0.2</v>
      </c>
      <c r="W382">
        <f t="shared" si="132"/>
        <v>0.2</v>
      </c>
      <c r="X382">
        <f t="shared" si="132"/>
        <v>0.2</v>
      </c>
      <c r="Y382">
        <f t="shared" si="132"/>
        <v>0.2</v>
      </c>
      <c r="Z382">
        <f t="shared" si="132"/>
        <v>0.2</v>
      </c>
      <c r="AA382">
        <f t="shared" si="132"/>
        <v>0.2</v>
      </c>
      <c r="AB382" s="11">
        <f t="shared" ref="AB382:AB387" si="133">SUM(D382:AA382)</f>
        <v>4.8000000000000016</v>
      </c>
    </row>
    <row r="383" spans="1:28">
      <c r="B383" s="86" t="s">
        <v>105</v>
      </c>
      <c r="AB383" s="11">
        <f t="shared" si="133"/>
        <v>0</v>
      </c>
    </row>
    <row r="384" spans="1:28">
      <c r="B384" s="86" t="s">
        <v>74</v>
      </c>
      <c r="D384">
        <f>D381*0.8</f>
        <v>0.8</v>
      </c>
      <c r="E384">
        <f>E381*0.8</f>
        <v>0.8</v>
      </c>
      <c r="F384">
        <f>F381*0.8</f>
        <v>0.8</v>
      </c>
      <c r="G384">
        <f>G381*0.8</f>
        <v>0.8</v>
      </c>
      <c r="H384">
        <f t="shared" ref="H384:AA384" si="134">H381*0.8</f>
        <v>0.8</v>
      </c>
      <c r="I384">
        <f t="shared" si="134"/>
        <v>0.8</v>
      </c>
      <c r="J384">
        <f t="shared" si="134"/>
        <v>0.8</v>
      </c>
      <c r="K384">
        <f t="shared" si="134"/>
        <v>0.8</v>
      </c>
      <c r="L384">
        <f t="shared" si="134"/>
        <v>0.8</v>
      </c>
      <c r="M384">
        <f t="shared" si="134"/>
        <v>0.8</v>
      </c>
      <c r="N384">
        <f t="shared" si="134"/>
        <v>0.8</v>
      </c>
      <c r="O384">
        <f t="shared" si="134"/>
        <v>0.8</v>
      </c>
      <c r="P384">
        <f t="shared" si="134"/>
        <v>0.8</v>
      </c>
      <c r="Q384">
        <f t="shared" si="134"/>
        <v>0.8</v>
      </c>
      <c r="R384">
        <f t="shared" si="134"/>
        <v>0.8</v>
      </c>
      <c r="S384">
        <f t="shared" si="134"/>
        <v>0.8</v>
      </c>
      <c r="T384">
        <f t="shared" si="134"/>
        <v>0.8</v>
      </c>
      <c r="U384">
        <f t="shared" si="134"/>
        <v>0.8</v>
      </c>
      <c r="V384">
        <f t="shared" si="134"/>
        <v>0.8</v>
      </c>
      <c r="W384">
        <f t="shared" si="134"/>
        <v>0.8</v>
      </c>
      <c r="X384">
        <f t="shared" si="134"/>
        <v>0.8</v>
      </c>
      <c r="Y384">
        <f t="shared" si="134"/>
        <v>0.8</v>
      </c>
      <c r="Z384">
        <f t="shared" si="134"/>
        <v>0.8</v>
      </c>
      <c r="AA384">
        <f t="shared" si="134"/>
        <v>0.8</v>
      </c>
      <c r="AB384" s="11">
        <f t="shared" si="133"/>
        <v>19.200000000000006</v>
      </c>
    </row>
    <row r="385" spans="1:30">
      <c r="B385" s="86" t="s">
        <v>73</v>
      </c>
      <c r="AB385" s="11">
        <f t="shared" si="133"/>
        <v>0</v>
      </c>
    </row>
    <row r="386" spans="1:30">
      <c r="B386" s="86"/>
      <c r="AB386" s="11">
        <f t="shared" si="133"/>
        <v>0</v>
      </c>
    </row>
    <row r="387" spans="1:30">
      <c r="B387" s="86" t="s">
        <v>113</v>
      </c>
      <c r="AB387" s="11">
        <f t="shared" si="133"/>
        <v>0</v>
      </c>
    </row>
    <row r="389" spans="1:30" ht="15">
      <c r="A389" s="83" t="s">
        <v>3</v>
      </c>
      <c r="B389" s="134" t="s">
        <v>62</v>
      </c>
      <c r="C389" s="135">
        <v>39776</v>
      </c>
      <c r="G389" s="84"/>
      <c r="H389" s="84"/>
      <c r="I389" s="84"/>
      <c r="J389" s="84"/>
      <c r="K389" s="84"/>
      <c r="AB389" s="128"/>
    </row>
    <row r="390" spans="1:30">
      <c r="B390" s="86" t="s">
        <v>51</v>
      </c>
      <c r="D390" t="s">
        <v>215</v>
      </c>
      <c r="P390" t="s">
        <v>219</v>
      </c>
      <c r="AB390" s="11">
        <f>SUM(AB392:AB395)</f>
        <v>24</v>
      </c>
      <c r="AD390" s="83" t="s">
        <v>232</v>
      </c>
    </row>
    <row r="391" spans="1:30">
      <c r="B391" s="86" t="s">
        <v>53</v>
      </c>
      <c r="C391" s="90" t="s">
        <v>87</v>
      </c>
      <c r="D391">
        <v>0</v>
      </c>
      <c r="E391">
        <v>1</v>
      </c>
      <c r="F391">
        <v>2</v>
      </c>
      <c r="G391">
        <v>3</v>
      </c>
      <c r="H391">
        <v>4</v>
      </c>
      <c r="I391">
        <v>5</v>
      </c>
      <c r="J391">
        <v>6</v>
      </c>
      <c r="K391">
        <v>7</v>
      </c>
      <c r="L391">
        <v>8</v>
      </c>
      <c r="M391">
        <v>9</v>
      </c>
      <c r="N391">
        <v>10</v>
      </c>
      <c r="O391">
        <v>11</v>
      </c>
      <c r="P391">
        <v>12</v>
      </c>
      <c r="Q391">
        <v>13</v>
      </c>
      <c r="R391">
        <v>14</v>
      </c>
      <c r="S391">
        <v>15</v>
      </c>
      <c r="T391">
        <v>16</v>
      </c>
      <c r="U391">
        <v>17</v>
      </c>
      <c r="V391">
        <v>18</v>
      </c>
      <c r="W391">
        <v>19</v>
      </c>
      <c r="X391">
        <v>20</v>
      </c>
      <c r="Y391">
        <v>21</v>
      </c>
      <c r="Z391">
        <v>22</v>
      </c>
      <c r="AA391">
        <v>23</v>
      </c>
      <c r="AB391" s="86" t="s">
        <v>57</v>
      </c>
      <c r="AD391" s="11">
        <f>SUM(AD392:AD395)</f>
        <v>124.00000000000001</v>
      </c>
    </row>
    <row r="392" spans="1:30">
      <c r="B392" s="86" t="s">
        <v>54</v>
      </c>
      <c r="D392">
        <v>1</v>
      </c>
      <c r="E392">
        <v>1</v>
      </c>
      <c r="F392">
        <v>1</v>
      </c>
      <c r="G392">
        <v>1</v>
      </c>
      <c r="H392">
        <v>1</v>
      </c>
      <c r="I392">
        <v>1</v>
      </c>
      <c r="J392">
        <v>1</v>
      </c>
      <c r="K392">
        <v>1</v>
      </c>
      <c r="L392">
        <v>1</v>
      </c>
      <c r="M392">
        <v>1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0.3</v>
      </c>
      <c r="Y392">
        <v>0</v>
      </c>
      <c r="Z392">
        <v>0.2</v>
      </c>
      <c r="AA392">
        <v>1</v>
      </c>
      <c r="AB392" s="11">
        <f>SUM(D392:AA392)</f>
        <v>21.5</v>
      </c>
      <c r="AD392" s="11">
        <f>AB256+AB279+AB300+AB326+AB348+AB372+AB392</f>
        <v>107.9</v>
      </c>
    </row>
    <row r="393" spans="1:30">
      <c r="B393" s="86" t="s">
        <v>55</v>
      </c>
      <c r="X393">
        <v>0.7</v>
      </c>
      <c r="Y393">
        <v>1</v>
      </c>
      <c r="Z393">
        <v>0.8</v>
      </c>
      <c r="AB393" s="11">
        <f t="shared" ref="AB393:AB398" si="135">SUM(D393:AA393)</f>
        <v>2.5</v>
      </c>
      <c r="AD393" s="11">
        <f>AB257+AB280+AB301+AB327+AB349+AB373+AB393</f>
        <v>2.7</v>
      </c>
    </row>
    <row r="394" spans="1:30">
      <c r="B394" s="86" t="s">
        <v>56</v>
      </c>
      <c r="AB394" s="11">
        <f t="shared" si="135"/>
        <v>0</v>
      </c>
      <c r="AD394" s="11">
        <f>AB258+AB281+AB302+AB328+AB350+AB374+AB394</f>
        <v>0</v>
      </c>
    </row>
    <row r="395" spans="1:30">
      <c r="B395" s="86" t="s">
        <v>16</v>
      </c>
      <c r="T395" s="11"/>
      <c r="AB395" s="11">
        <f t="shared" si="135"/>
        <v>0</v>
      </c>
      <c r="AD395" s="11">
        <f>AB259+AB282+AB303+AB329+AB351+AB375+AB395</f>
        <v>13.4</v>
      </c>
    </row>
    <row r="396" spans="1:30">
      <c r="B396" s="86"/>
      <c r="T396" s="11"/>
      <c r="AB396" s="11">
        <f t="shared" si="135"/>
        <v>0</v>
      </c>
    </row>
    <row r="397" spans="1:30">
      <c r="B397" s="86"/>
      <c r="T397" t="s">
        <v>248</v>
      </c>
      <c r="AB397" s="11">
        <f t="shared" si="135"/>
        <v>0</v>
      </c>
    </row>
    <row r="398" spans="1:30">
      <c r="B398" s="86"/>
      <c r="T398" s="11"/>
      <c r="AB398" s="11">
        <f t="shared" si="135"/>
        <v>0</v>
      </c>
    </row>
    <row r="399" spans="1:30">
      <c r="B399" s="86" t="s">
        <v>112</v>
      </c>
      <c r="AB399" s="11">
        <f>SUM(D399:AA399)</f>
        <v>0</v>
      </c>
      <c r="AD399" s="11">
        <f>AB262+AB285+AB308+AB332+AB355+AB377+AB399</f>
        <v>3</v>
      </c>
    </row>
    <row r="400" spans="1:30">
      <c r="B400" s="86" t="s">
        <v>108</v>
      </c>
      <c r="AB400" s="11">
        <f>SUM(D400:AA400)</f>
        <v>0</v>
      </c>
      <c r="AD400" s="11">
        <f>AB263+AB286+AB309+AB333+AB356+AB378+AB400</f>
        <v>46</v>
      </c>
    </row>
    <row r="402" spans="1:30">
      <c r="A402" s="83" t="s">
        <v>47</v>
      </c>
      <c r="B402" s="86" t="s">
        <v>57</v>
      </c>
      <c r="D402">
        <f t="shared" ref="D402:V402" si="136">SUM(D404:D407)</f>
        <v>1</v>
      </c>
      <c r="E402">
        <f t="shared" si="136"/>
        <v>1</v>
      </c>
      <c r="F402">
        <f t="shared" si="136"/>
        <v>1</v>
      </c>
      <c r="G402">
        <f t="shared" si="136"/>
        <v>1</v>
      </c>
      <c r="H402">
        <f t="shared" si="136"/>
        <v>1</v>
      </c>
      <c r="I402">
        <f t="shared" si="136"/>
        <v>1</v>
      </c>
      <c r="J402">
        <f t="shared" si="136"/>
        <v>1</v>
      </c>
      <c r="K402">
        <f t="shared" si="136"/>
        <v>1</v>
      </c>
      <c r="L402">
        <f t="shared" si="136"/>
        <v>1</v>
      </c>
      <c r="M402">
        <f t="shared" si="136"/>
        <v>1</v>
      </c>
      <c r="N402">
        <f t="shared" si="136"/>
        <v>1</v>
      </c>
      <c r="O402">
        <f t="shared" si="136"/>
        <v>1</v>
      </c>
      <c r="P402">
        <f t="shared" si="136"/>
        <v>1</v>
      </c>
      <c r="Q402">
        <f t="shared" si="136"/>
        <v>1</v>
      </c>
      <c r="R402">
        <f t="shared" si="136"/>
        <v>1</v>
      </c>
      <c r="S402">
        <f t="shared" si="136"/>
        <v>1</v>
      </c>
      <c r="T402">
        <f t="shared" si="136"/>
        <v>1</v>
      </c>
      <c r="U402">
        <f t="shared" si="136"/>
        <v>1</v>
      </c>
      <c r="V402">
        <f t="shared" si="136"/>
        <v>1</v>
      </c>
      <c r="W402">
        <f>SUM(W404:W407)</f>
        <v>1</v>
      </c>
      <c r="X402">
        <f>SUM(X404:X407)</f>
        <v>1</v>
      </c>
      <c r="Y402">
        <f>SUM(Y404:Y407)</f>
        <v>1</v>
      </c>
      <c r="Z402">
        <f>SUM(Z404:Z407)</f>
        <v>1</v>
      </c>
      <c r="AA402">
        <f>SUM(AA404:AA407)</f>
        <v>0.99999999999999989</v>
      </c>
      <c r="AB402" s="11">
        <f>SUM(D402:AA402)</f>
        <v>24</v>
      </c>
      <c r="AD402" s="11">
        <f>SUM(AD404:AD407)</f>
        <v>124.00000000000001</v>
      </c>
    </row>
    <row r="403" spans="1:30">
      <c r="B403" s="86" t="s">
        <v>110</v>
      </c>
      <c r="D403">
        <v>1</v>
      </c>
      <c r="E403">
        <v>1</v>
      </c>
      <c r="F403">
        <v>1</v>
      </c>
      <c r="G403">
        <v>1</v>
      </c>
      <c r="H403">
        <v>1</v>
      </c>
      <c r="I403">
        <v>1</v>
      </c>
      <c r="J403">
        <v>1</v>
      </c>
      <c r="K403">
        <v>1</v>
      </c>
      <c r="L403">
        <v>1</v>
      </c>
      <c r="M403">
        <v>1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0.3</v>
      </c>
      <c r="Y403">
        <v>0</v>
      </c>
      <c r="Z403">
        <v>0</v>
      </c>
      <c r="AA403">
        <v>0.7</v>
      </c>
      <c r="AB403" s="11">
        <f>SUM(D403:AA403)</f>
        <v>21</v>
      </c>
      <c r="AD403" s="11">
        <f>AB266+AB289+AB312+AB336+AB359+AB381+AB403</f>
        <v>103.10000000000001</v>
      </c>
    </row>
    <row r="404" spans="1:30">
      <c r="B404" s="86" t="s">
        <v>107</v>
      </c>
      <c r="D404">
        <f t="shared" ref="D404:I404" si="137">D403*0.2</f>
        <v>0.2</v>
      </c>
      <c r="E404">
        <f t="shared" si="137"/>
        <v>0.2</v>
      </c>
      <c r="F404">
        <f t="shared" si="137"/>
        <v>0.2</v>
      </c>
      <c r="G404">
        <f t="shared" si="137"/>
        <v>0.2</v>
      </c>
      <c r="H404">
        <f t="shared" si="137"/>
        <v>0.2</v>
      </c>
      <c r="I404">
        <f t="shared" si="137"/>
        <v>0.2</v>
      </c>
      <c r="J404">
        <f>J403*0.2</f>
        <v>0.2</v>
      </c>
      <c r="K404" s="11">
        <f>K403*0.2</f>
        <v>0.2</v>
      </c>
      <c r="L404">
        <f t="shared" ref="L404:AA404" si="138">L403*0.2</f>
        <v>0.2</v>
      </c>
      <c r="M404">
        <f t="shared" si="138"/>
        <v>0.2</v>
      </c>
      <c r="N404">
        <f t="shared" si="138"/>
        <v>0.2</v>
      </c>
      <c r="O404">
        <f t="shared" si="138"/>
        <v>0.2</v>
      </c>
      <c r="P404">
        <f t="shared" si="138"/>
        <v>0.2</v>
      </c>
      <c r="Q404">
        <f t="shared" si="138"/>
        <v>0.2</v>
      </c>
      <c r="R404">
        <f t="shared" si="138"/>
        <v>0.2</v>
      </c>
      <c r="S404">
        <f t="shared" si="138"/>
        <v>0.2</v>
      </c>
      <c r="T404">
        <f t="shared" si="138"/>
        <v>0.2</v>
      </c>
      <c r="U404">
        <f t="shared" si="138"/>
        <v>0.2</v>
      </c>
      <c r="V404">
        <f t="shared" si="138"/>
        <v>0.2</v>
      </c>
      <c r="W404">
        <f t="shared" si="138"/>
        <v>0.2</v>
      </c>
      <c r="X404">
        <f t="shared" si="138"/>
        <v>0.06</v>
      </c>
      <c r="Y404">
        <f t="shared" si="138"/>
        <v>0</v>
      </c>
      <c r="Z404">
        <f t="shared" si="138"/>
        <v>0</v>
      </c>
      <c r="AA404">
        <f t="shared" si="138"/>
        <v>0.13999999999999999</v>
      </c>
      <c r="AB404" s="11">
        <f t="shared" ref="AB404:AB409" si="139">SUM(D404:AA404)</f>
        <v>4.2</v>
      </c>
      <c r="AD404" s="11">
        <f>AB267+AB290+AB313+AB337+AB360+AB382+AB404</f>
        <v>20.620000000000005</v>
      </c>
    </row>
    <row r="405" spans="1:30">
      <c r="B405" s="86" t="s">
        <v>105</v>
      </c>
      <c r="X405">
        <v>0.7</v>
      </c>
      <c r="Y405">
        <v>1</v>
      </c>
      <c r="Z405">
        <v>1</v>
      </c>
      <c r="AA405">
        <v>0.3</v>
      </c>
      <c r="AB405" s="11">
        <f t="shared" si="139"/>
        <v>3</v>
      </c>
      <c r="AD405" s="11">
        <f>AB268+AB291+AB314+AB338+AB361+AB383+AB405</f>
        <v>5.3</v>
      </c>
    </row>
    <row r="406" spans="1:30">
      <c r="B406" s="86" t="s">
        <v>74</v>
      </c>
      <c r="D406">
        <f t="shared" ref="D406:K406" si="140">D403*0.8</f>
        <v>0.8</v>
      </c>
      <c r="E406">
        <f t="shared" si="140"/>
        <v>0.8</v>
      </c>
      <c r="F406">
        <f t="shared" si="140"/>
        <v>0.8</v>
      </c>
      <c r="G406">
        <f t="shared" si="140"/>
        <v>0.8</v>
      </c>
      <c r="H406">
        <f t="shared" si="140"/>
        <v>0.8</v>
      </c>
      <c r="I406">
        <f t="shared" si="140"/>
        <v>0.8</v>
      </c>
      <c r="J406">
        <f t="shared" si="140"/>
        <v>0.8</v>
      </c>
      <c r="K406">
        <f t="shared" si="140"/>
        <v>0.8</v>
      </c>
      <c r="L406">
        <f>L403*0.8</f>
        <v>0.8</v>
      </c>
      <c r="M406">
        <f>M403*0.8</f>
        <v>0.8</v>
      </c>
      <c r="N406">
        <f>N403*0.8</f>
        <v>0.8</v>
      </c>
      <c r="O406">
        <f t="shared" ref="O406:V406" si="141">O403*0.8</f>
        <v>0.8</v>
      </c>
      <c r="P406">
        <f t="shared" si="141"/>
        <v>0.8</v>
      </c>
      <c r="Q406">
        <f t="shared" si="141"/>
        <v>0.8</v>
      </c>
      <c r="R406">
        <f t="shared" si="141"/>
        <v>0.8</v>
      </c>
      <c r="S406">
        <f t="shared" si="141"/>
        <v>0.8</v>
      </c>
      <c r="T406">
        <f t="shared" si="141"/>
        <v>0.8</v>
      </c>
      <c r="U406">
        <f t="shared" si="141"/>
        <v>0.8</v>
      </c>
      <c r="V406">
        <f t="shared" si="141"/>
        <v>0.8</v>
      </c>
      <c r="W406">
        <f>W403*0.8</f>
        <v>0.8</v>
      </c>
      <c r="X406">
        <f>X403*0.8</f>
        <v>0.24</v>
      </c>
      <c r="Y406">
        <f>Y403*0.8</f>
        <v>0</v>
      </c>
      <c r="Z406">
        <f>Z403*0.8</f>
        <v>0</v>
      </c>
      <c r="AA406">
        <f>AA403*0.8</f>
        <v>0.55999999999999994</v>
      </c>
      <c r="AB406" s="11">
        <f t="shared" si="139"/>
        <v>16.8</v>
      </c>
      <c r="AD406" s="11">
        <f>AB269+AB292+AB315+AB339+AB362+AB384+AB406</f>
        <v>85.280000000000015</v>
      </c>
    </row>
    <row r="407" spans="1:30">
      <c r="B407" s="86" t="s">
        <v>73</v>
      </c>
      <c r="AB407" s="11">
        <f t="shared" si="139"/>
        <v>0</v>
      </c>
      <c r="AD407" s="11">
        <f>AB270+AB293+AB316+AB340+AB363+AB385+AB407</f>
        <v>12.799999999999999</v>
      </c>
    </row>
    <row r="408" spans="1:30">
      <c r="B408" s="86"/>
      <c r="AB408" s="11">
        <f t="shared" si="139"/>
        <v>0</v>
      </c>
    </row>
    <row r="409" spans="1:30">
      <c r="B409" s="86" t="s">
        <v>113</v>
      </c>
      <c r="AB409" s="11">
        <f t="shared" si="139"/>
        <v>0</v>
      </c>
      <c r="AD409" s="11">
        <f>AB273+AB295+AB321+AB343+AB367+AB387+AB409</f>
        <v>2</v>
      </c>
    </row>
    <row r="411" spans="1:30" ht="15">
      <c r="A411" s="83" t="s">
        <v>3</v>
      </c>
      <c r="B411" s="134" t="s">
        <v>224</v>
      </c>
      <c r="C411" s="135">
        <v>39777</v>
      </c>
      <c r="D411" t="s">
        <v>18</v>
      </c>
      <c r="G411" s="84"/>
      <c r="H411" s="84"/>
      <c r="I411" s="84"/>
      <c r="J411" s="84" t="s">
        <v>7</v>
      </c>
      <c r="K411" s="84"/>
      <c r="T411" t="s">
        <v>6</v>
      </c>
      <c r="AB411" s="128"/>
    </row>
    <row r="412" spans="1:30">
      <c r="B412" s="86" t="s">
        <v>51</v>
      </c>
      <c r="D412" t="s">
        <v>218</v>
      </c>
      <c r="L412" t="s">
        <v>216</v>
      </c>
      <c r="T412" t="s">
        <v>217</v>
      </c>
      <c r="AB412" s="11">
        <f>SUM(AB414:AB417)</f>
        <v>24</v>
      </c>
    </row>
    <row r="413" spans="1:30">
      <c r="B413" s="86" t="s">
        <v>53</v>
      </c>
      <c r="C413" s="90" t="s">
        <v>251</v>
      </c>
      <c r="D413">
        <v>0</v>
      </c>
      <c r="E413">
        <v>1</v>
      </c>
      <c r="F413">
        <v>2</v>
      </c>
      <c r="G413">
        <v>3</v>
      </c>
      <c r="H413">
        <v>4</v>
      </c>
      <c r="I413">
        <v>5</v>
      </c>
      <c r="J413">
        <v>6</v>
      </c>
      <c r="K413">
        <v>7</v>
      </c>
      <c r="L413">
        <v>8</v>
      </c>
      <c r="M413">
        <v>9</v>
      </c>
      <c r="N413">
        <v>10</v>
      </c>
      <c r="O413">
        <v>11</v>
      </c>
      <c r="P413">
        <v>12</v>
      </c>
      <c r="Q413">
        <v>13</v>
      </c>
      <c r="R413">
        <v>14</v>
      </c>
      <c r="S413">
        <v>15</v>
      </c>
      <c r="T413">
        <v>16</v>
      </c>
      <c r="U413">
        <v>17</v>
      </c>
      <c r="V413">
        <v>18</v>
      </c>
      <c r="W413">
        <v>19</v>
      </c>
      <c r="X413">
        <v>20</v>
      </c>
      <c r="Y413">
        <v>21</v>
      </c>
      <c r="Z413">
        <v>22</v>
      </c>
      <c r="AA413">
        <v>23</v>
      </c>
      <c r="AB413" s="86" t="s">
        <v>57</v>
      </c>
    </row>
    <row r="414" spans="1:30">
      <c r="B414" s="86" t="s">
        <v>54</v>
      </c>
      <c r="D414">
        <v>1</v>
      </c>
      <c r="E414">
        <v>1</v>
      </c>
      <c r="F414">
        <v>1</v>
      </c>
      <c r="G414">
        <v>1</v>
      </c>
      <c r="H414">
        <v>1</v>
      </c>
      <c r="I414">
        <v>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 s="11">
        <f>SUM(D414:AA414)</f>
        <v>14</v>
      </c>
    </row>
    <row r="415" spans="1:30">
      <c r="B415" s="86" t="s">
        <v>55</v>
      </c>
      <c r="AB415" s="11">
        <f t="shared" ref="AB415:AB421" si="142">SUM(D415:AA415)</f>
        <v>0</v>
      </c>
    </row>
    <row r="416" spans="1:30">
      <c r="B416" s="86" t="s">
        <v>56</v>
      </c>
      <c r="AB416" s="11">
        <f t="shared" si="142"/>
        <v>0</v>
      </c>
    </row>
    <row r="417" spans="1:28">
      <c r="B417" s="86" t="s">
        <v>16</v>
      </c>
      <c r="J417">
        <v>1</v>
      </c>
      <c r="K417">
        <v>1</v>
      </c>
      <c r="L417">
        <v>1</v>
      </c>
      <c r="M417">
        <v>1</v>
      </c>
      <c r="N417">
        <v>1</v>
      </c>
      <c r="O417">
        <v>1</v>
      </c>
      <c r="P417">
        <v>1</v>
      </c>
      <c r="Q417">
        <v>1</v>
      </c>
      <c r="R417">
        <v>1</v>
      </c>
      <c r="S417">
        <v>1</v>
      </c>
      <c r="T417" s="11"/>
      <c r="AB417" s="11">
        <f t="shared" si="142"/>
        <v>10</v>
      </c>
    </row>
    <row r="418" spans="1:28">
      <c r="B418" s="86" t="s">
        <v>169</v>
      </c>
      <c r="J418">
        <v>1</v>
      </c>
      <c r="K418">
        <v>1</v>
      </c>
      <c r="L418">
        <v>1</v>
      </c>
      <c r="M418">
        <v>1</v>
      </c>
      <c r="N418">
        <v>1</v>
      </c>
      <c r="O418">
        <v>1</v>
      </c>
      <c r="P418">
        <v>1</v>
      </c>
      <c r="Q418">
        <v>1</v>
      </c>
      <c r="R418">
        <v>1</v>
      </c>
      <c r="S418">
        <v>1</v>
      </c>
      <c r="T418" s="11"/>
      <c r="AB418" s="11">
        <f t="shared" si="142"/>
        <v>10</v>
      </c>
    </row>
    <row r="419" spans="1:28">
      <c r="AB419" s="11">
        <f t="shared" si="142"/>
        <v>0</v>
      </c>
    </row>
    <row r="420" spans="1:28">
      <c r="B420" s="86" t="s">
        <v>112</v>
      </c>
      <c r="AB420" s="11">
        <f t="shared" si="142"/>
        <v>0</v>
      </c>
    </row>
    <row r="421" spans="1:28">
      <c r="B421" s="86" t="s">
        <v>108</v>
      </c>
      <c r="AB421" s="11">
        <f t="shared" si="142"/>
        <v>0</v>
      </c>
    </row>
    <row r="423" spans="1:28">
      <c r="A423" s="83" t="s">
        <v>47</v>
      </c>
      <c r="B423" s="86" t="s">
        <v>57</v>
      </c>
      <c r="D423">
        <f t="shared" ref="D423:I423" si="143">SUM(D425:D428)</f>
        <v>1</v>
      </c>
      <c r="E423">
        <f t="shared" si="143"/>
        <v>1</v>
      </c>
      <c r="F423">
        <f t="shared" si="143"/>
        <v>1</v>
      </c>
      <c r="G423">
        <f t="shared" si="143"/>
        <v>1</v>
      </c>
      <c r="H423">
        <f t="shared" si="143"/>
        <v>1</v>
      </c>
      <c r="I423">
        <f t="shared" si="143"/>
        <v>1</v>
      </c>
      <c r="J423">
        <f>SUM(J425:J428)</f>
        <v>1</v>
      </c>
      <c r="K423">
        <f t="shared" ref="K423:AA423" si="144">SUM(K425:K428)</f>
        <v>1</v>
      </c>
      <c r="L423">
        <f t="shared" si="144"/>
        <v>1</v>
      </c>
      <c r="M423">
        <f t="shared" si="144"/>
        <v>1</v>
      </c>
      <c r="N423">
        <f t="shared" si="144"/>
        <v>1</v>
      </c>
      <c r="O423">
        <f t="shared" si="144"/>
        <v>1</v>
      </c>
      <c r="P423">
        <f t="shared" si="144"/>
        <v>1</v>
      </c>
      <c r="Q423">
        <f t="shared" si="144"/>
        <v>1</v>
      </c>
      <c r="R423">
        <f t="shared" si="144"/>
        <v>1</v>
      </c>
      <c r="S423">
        <f t="shared" si="144"/>
        <v>1</v>
      </c>
      <c r="T423">
        <f t="shared" si="144"/>
        <v>1</v>
      </c>
      <c r="U423">
        <f t="shared" si="144"/>
        <v>1</v>
      </c>
      <c r="V423">
        <f t="shared" si="144"/>
        <v>1</v>
      </c>
      <c r="W423">
        <f t="shared" si="144"/>
        <v>1</v>
      </c>
      <c r="X423">
        <f t="shared" si="144"/>
        <v>1</v>
      </c>
      <c r="Y423">
        <f t="shared" si="144"/>
        <v>1</v>
      </c>
      <c r="Z423">
        <f t="shared" si="144"/>
        <v>1</v>
      </c>
      <c r="AA423">
        <f t="shared" si="144"/>
        <v>1</v>
      </c>
      <c r="AB423" s="11">
        <f t="shared" ref="AB423:AB429" si="145">SUM(D423:AA423)</f>
        <v>24</v>
      </c>
    </row>
    <row r="424" spans="1:28">
      <c r="B424" s="86" t="s">
        <v>110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0.1</v>
      </c>
      <c r="V424">
        <v>1</v>
      </c>
      <c r="W424">
        <v>0.6</v>
      </c>
      <c r="X424">
        <v>0.5</v>
      </c>
      <c r="Y424">
        <v>0</v>
      </c>
      <c r="Z424">
        <v>0</v>
      </c>
      <c r="AA424">
        <v>0</v>
      </c>
      <c r="AB424" s="11">
        <f t="shared" si="145"/>
        <v>2.2000000000000002</v>
      </c>
    </row>
    <row r="425" spans="1:28">
      <c r="B425" s="86" t="s">
        <v>107</v>
      </c>
      <c r="D425">
        <f t="shared" ref="D425:I425" si="146">D424*0.2</f>
        <v>0</v>
      </c>
      <c r="E425">
        <f t="shared" si="146"/>
        <v>0</v>
      </c>
      <c r="F425">
        <f t="shared" si="146"/>
        <v>0</v>
      </c>
      <c r="G425">
        <f t="shared" si="146"/>
        <v>0</v>
      </c>
      <c r="H425">
        <f t="shared" si="146"/>
        <v>0</v>
      </c>
      <c r="I425">
        <f t="shared" si="146"/>
        <v>0</v>
      </c>
      <c r="J425">
        <f>J424*0.2</f>
        <v>0</v>
      </c>
      <c r="K425">
        <f t="shared" ref="K425:AA425" si="147">K424*0.2</f>
        <v>0</v>
      </c>
      <c r="L425">
        <f t="shared" si="147"/>
        <v>0</v>
      </c>
      <c r="M425">
        <f t="shared" si="147"/>
        <v>0</v>
      </c>
      <c r="N425">
        <f t="shared" si="147"/>
        <v>0</v>
      </c>
      <c r="O425">
        <f t="shared" si="147"/>
        <v>0</v>
      </c>
      <c r="P425">
        <f t="shared" si="147"/>
        <v>0</v>
      </c>
      <c r="Q425">
        <f t="shared" si="147"/>
        <v>0</v>
      </c>
      <c r="R425">
        <f t="shared" si="147"/>
        <v>0</v>
      </c>
      <c r="S425">
        <f t="shared" si="147"/>
        <v>0</v>
      </c>
      <c r="T425">
        <f t="shared" si="147"/>
        <v>0</v>
      </c>
      <c r="U425">
        <f t="shared" si="147"/>
        <v>2.0000000000000004E-2</v>
      </c>
      <c r="V425">
        <f t="shared" si="147"/>
        <v>0.2</v>
      </c>
      <c r="W425">
        <f t="shared" si="147"/>
        <v>0.12</v>
      </c>
      <c r="X425">
        <f t="shared" si="147"/>
        <v>0.1</v>
      </c>
      <c r="Y425">
        <f t="shared" si="147"/>
        <v>0</v>
      </c>
      <c r="Z425">
        <f t="shared" si="147"/>
        <v>0</v>
      </c>
      <c r="AA425">
        <f t="shared" si="147"/>
        <v>0</v>
      </c>
      <c r="AB425" s="11">
        <f t="shared" si="145"/>
        <v>0.44000000000000006</v>
      </c>
    </row>
    <row r="426" spans="1:28">
      <c r="B426" s="86" t="s">
        <v>105</v>
      </c>
      <c r="I426">
        <v>0.1</v>
      </c>
      <c r="J426">
        <v>0.2</v>
      </c>
      <c r="T426">
        <v>0.3</v>
      </c>
      <c r="U426">
        <v>0.5</v>
      </c>
      <c r="W426">
        <v>0.4</v>
      </c>
      <c r="AB426" s="11">
        <f t="shared" si="145"/>
        <v>1.5</v>
      </c>
    </row>
    <row r="427" spans="1:28">
      <c r="B427" s="86" t="s">
        <v>74</v>
      </c>
      <c r="D427">
        <v>1</v>
      </c>
      <c r="E427">
        <v>1</v>
      </c>
      <c r="F427">
        <v>1</v>
      </c>
      <c r="G427">
        <v>1</v>
      </c>
      <c r="H427">
        <v>1</v>
      </c>
      <c r="I427">
        <v>0.9</v>
      </c>
      <c r="J427">
        <f>J424*0.8</f>
        <v>0</v>
      </c>
      <c r="K427">
        <f>K424*0.8</f>
        <v>0</v>
      </c>
      <c r="L427">
        <f>L424*0.8</f>
        <v>0</v>
      </c>
      <c r="M427">
        <f>M424*0.8</f>
        <v>0</v>
      </c>
      <c r="N427">
        <f>N424*0.8</f>
        <v>0</v>
      </c>
      <c r="O427">
        <f t="shared" ref="O427:W427" si="148">O424*0.8</f>
        <v>0</v>
      </c>
      <c r="P427">
        <f t="shared" si="148"/>
        <v>0</v>
      </c>
      <c r="Q427">
        <f t="shared" si="148"/>
        <v>0</v>
      </c>
      <c r="R427">
        <f t="shared" si="148"/>
        <v>0</v>
      </c>
      <c r="S427">
        <f t="shared" si="148"/>
        <v>0</v>
      </c>
      <c r="T427">
        <f t="shared" si="148"/>
        <v>0</v>
      </c>
      <c r="U427">
        <f>U424*0.8+0.4</f>
        <v>0.48000000000000004</v>
      </c>
      <c r="V427">
        <f t="shared" si="148"/>
        <v>0.8</v>
      </c>
      <c r="W427">
        <f t="shared" si="148"/>
        <v>0.48</v>
      </c>
      <c r="X427">
        <f>X424*0.8+0.5</f>
        <v>0.9</v>
      </c>
      <c r="Y427">
        <v>1</v>
      </c>
      <c r="Z427">
        <v>1</v>
      </c>
      <c r="AA427">
        <v>1</v>
      </c>
      <c r="AB427" s="11">
        <f t="shared" si="145"/>
        <v>11.56</v>
      </c>
    </row>
    <row r="428" spans="1:28">
      <c r="B428" s="86" t="s">
        <v>73</v>
      </c>
      <c r="J428">
        <v>0.8</v>
      </c>
      <c r="K428">
        <v>1</v>
      </c>
      <c r="L428">
        <v>1</v>
      </c>
      <c r="M428">
        <v>1</v>
      </c>
      <c r="N428">
        <v>1</v>
      </c>
      <c r="O428">
        <v>1</v>
      </c>
      <c r="P428">
        <v>1</v>
      </c>
      <c r="Q428">
        <v>1</v>
      </c>
      <c r="R428">
        <v>1</v>
      </c>
      <c r="S428">
        <v>1</v>
      </c>
      <c r="T428">
        <v>0.7</v>
      </c>
      <c r="AB428" s="11">
        <f t="shared" si="145"/>
        <v>10.5</v>
      </c>
    </row>
    <row r="429" spans="1:28">
      <c r="B429" s="86" t="s">
        <v>114</v>
      </c>
      <c r="J429">
        <v>0.8</v>
      </c>
      <c r="K429">
        <v>1</v>
      </c>
      <c r="L429">
        <v>1</v>
      </c>
      <c r="M429">
        <v>1</v>
      </c>
      <c r="N429">
        <v>1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0.7</v>
      </c>
      <c r="AB429" s="11">
        <f t="shared" si="145"/>
        <v>10.5</v>
      </c>
    </row>
    <row r="430" spans="1:28">
      <c r="B430" s="86"/>
      <c r="AB430" s="11"/>
    </row>
    <row r="431" spans="1:28">
      <c r="B431" s="86" t="s">
        <v>113</v>
      </c>
      <c r="AB431" s="11">
        <f>SUM(D431:AA431)</f>
        <v>0</v>
      </c>
    </row>
    <row r="434" spans="1:28" ht="15">
      <c r="A434" s="83" t="s">
        <v>3</v>
      </c>
      <c r="B434" s="134" t="s">
        <v>226</v>
      </c>
      <c r="C434" s="135">
        <v>39778</v>
      </c>
      <c r="D434" t="s">
        <v>6</v>
      </c>
      <c r="G434" s="84"/>
      <c r="H434" s="84"/>
      <c r="I434" s="84"/>
      <c r="J434" s="84"/>
      <c r="K434" s="84"/>
      <c r="AB434" s="128"/>
    </row>
    <row r="435" spans="1:28">
      <c r="B435" s="86" t="s">
        <v>51</v>
      </c>
      <c r="D435" t="s">
        <v>218</v>
      </c>
      <c r="L435" t="s">
        <v>216</v>
      </c>
      <c r="T435" t="s">
        <v>217</v>
      </c>
      <c r="AB435" s="11">
        <f>SUM(AB437:AB440)</f>
        <v>24</v>
      </c>
    </row>
    <row r="436" spans="1:28">
      <c r="B436" s="86" t="s">
        <v>53</v>
      </c>
      <c r="C436" s="90" t="s">
        <v>87</v>
      </c>
      <c r="D436">
        <v>0</v>
      </c>
      <c r="E436">
        <v>1</v>
      </c>
      <c r="F436">
        <v>2</v>
      </c>
      <c r="G436">
        <v>3</v>
      </c>
      <c r="H436">
        <v>4</v>
      </c>
      <c r="I436">
        <v>5</v>
      </c>
      <c r="J436">
        <v>6</v>
      </c>
      <c r="K436">
        <v>7</v>
      </c>
      <c r="L436">
        <v>8</v>
      </c>
      <c r="M436">
        <v>9</v>
      </c>
      <c r="N436">
        <v>10</v>
      </c>
      <c r="O436">
        <v>11</v>
      </c>
      <c r="P436">
        <v>12</v>
      </c>
      <c r="Q436">
        <v>13</v>
      </c>
      <c r="R436">
        <v>14</v>
      </c>
      <c r="S436">
        <v>15</v>
      </c>
      <c r="T436">
        <v>16</v>
      </c>
      <c r="U436">
        <v>17</v>
      </c>
      <c r="V436">
        <v>18</v>
      </c>
      <c r="W436">
        <v>19</v>
      </c>
      <c r="X436">
        <v>20</v>
      </c>
      <c r="Y436">
        <v>21</v>
      </c>
      <c r="Z436">
        <v>22</v>
      </c>
      <c r="AA436">
        <v>23</v>
      </c>
      <c r="AB436" s="86" t="s">
        <v>57</v>
      </c>
    </row>
    <row r="437" spans="1:28">
      <c r="B437" s="86" t="s">
        <v>54</v>
      </c>
      <c r="D437">
        <v>1</v>
      </c>
      <c r="E437">
        <v>1</v>
      </c>
      <c r="F437">
        <v>1</v>
      </c>
      <c r="G437">
        <v>1</v>
      </c>
      <c r="H437">
        <v>0.5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1</v>
      </c>
      <c r="P437">
        <v>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 s="11">
        <f t="shared" ref="AB437:AB444" si="149">SUM(D437:AA437)</f>
        <v>17.5</v>
      </c>
    </row>
    <row r="438" spans="1:28">
      <c r="B438" s="86" t="s">
        <v>55</v>
      </c>
      <c r="N438">
        <v>1</v>
      </c>
      <c r="AB438" s="11">
        <f t="shared" si="149"/>
        <v>1</v>
      </c>
    </row>
    <row r="439" spans="1:28">
      <c r="B439" s="86" t="s">
        <v>56</v>
      </c>
      <c r="H439">
        <v>0.5</v>
      </c>
      <c r="I439">
        <v>1</v>
      </c>
      <c r="J439">
        <v>1</v>
      </c>
      <c r="K439">
        <v>1</v>
      </c>
      <c r="L439">
        <v>1</v>
      </c>
      <c r="M439">
        <v>1</v>
      </c>
      <c r="N439">
        <v>0</v>
      </c>
      <c r="AB439" s="11">
        <f t="shared" si="149"/>
        <v>5.5</v>
      </c>
    </row>
    <row r="440" spans="1:28">
      <c r="B440" s="86" t="s">
        <v>16</v>
      </c>
      <c r="T440" s="11"/>
      <c r="AB440" s="11">
        <f t="shared" si="149"/>
        <v>0</v>
      </c>
    </row>
    <row r="441" spans="1:28">
      <c r="B441" s="86"/>
      <c r="T441" s="11"/>
      <c r="AB441" s="11">
        <f t="shared" si="149"/>
        <v>0</v>
      </c>
    </row>
    <row r="442" spans="1:28">
      <c r="AB442" s="11">
        <f t="shared" si="149"/>
        <v>0</v>
      </c>
    </row>
    <row r="443" spans="1:28">
      <c r="B443" s="86" t="s">
        <v>112</v>
      </c>
      <c r="AB443" s="11">
        <f t="shared" si="149"/>
        <v>0</v>
      </c>
    </row>
    <row r="444" spans="1:28">
      <c r="B444" s="86" t="s">
        <v>108</v>
      </c>
      <c r="AB444" s="11">
        <f t="shared" si="149"/>
        <v>0</v>
      </c>
    </row>
    <row r="446" spans="1:28">
      <c r="A446" s="83" t="s">
        <v>47</v>
      </c>
      <c r="B446" s="86" t="s">
        <v>57</v>
      </c>
      <c r="D446">
        <f t="shared" ref="D446:I446" si="150">SUM(D448:D451)</f>
        <v>1</v>
      </c>
      <c r="E446">
        <f t="shared" si="150"/>
        <v>1</v>
      </c>
      <c r="F446">
        <f t="shared" si="150"/>
        <v>1</v>
      </c>
      <c r="G446">
        <f t="shared" si="150"/>
        <v>1</v>
      </c>
      <c r="H446">
        <f t="shared" si="150"/>
        <v>1</v>
      </c>
      <c r="I446">
        <f t="shared" si="150"/>
        <v>1</v>
      </c>
      <c r="J446">
        <f>SUM(J448:J451)</f>
        <v>1</v>
      </c>
      <c r="K446">
        <f t="shared" ref="K446:AA446" si="151">SUM(K448:K451)</f>
        <v>1</v>
      </c>
      <c r="L446">
        <f t="shared" si="151"/>
        <v>1</v>
      </c>
      <c r="M446">
        <f t="shared" si="151"/>
        <v>1</v>
      </c>
      <c r="N446">
        <f t="shared" si="151"/>
        <v>1</v>
      </c>
      <c r="O446">
        <f t="shared" si="151"/>
        <v>1</v>
      </c>
      <c r="P446">
        <f t="shared" si="151"/>
        <v>1</v>
      </c>
      <c r="Q446">
        <f t="shared" si="151"/>
        <v>1</v>
      </c>
      <c r="R446">
        <f t="shared" si="151"/>
        <v>1</v>
      </c>
      <c r="S446">
        <f t="shared" si="151"/>
        <v>1</v>
      </c>
      <c r="T446">
        <f t="shared" si="151"/>
        <v>1.03</v>
      </c>
      <c r="U446">
        <f t="shared" si="151"/>
        <v>1</v>
      </c>
      <c r="V446">
        <f t="shared" si="151"/>
        <v>1</v>
      </c>
      <c r="W446">
        <f t="shared" si="151"/>
        <v>1</v>
      </c>
      <c r="X446">
        <f t="shared" si="151"/>
        <v>1</v>
      </c>
      <c r="Y446">
        <f t="shared" si="151"/>
        <v>1</v>
      </c>
      <c r="Z446">
        <f t="shared" si="151"/>
        <v>1</v>
      </c>
      <c r="AA446">
        <f t="shared" si="151"/>
        <v>1</v>
      </c>
      <c r="AB446" s="11">
        <f t="shared" ref="AB446:AB454" si="152">SUM(D446:AA446)</f>
        <v>24.03</v>
      </c>
    </row>
    <row r="447" spans="1:28">
      <c r="B447" s="86" t="s">
        <v>110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0.23</v>
      </c>
      <c r="U447">
        <v>0.5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 s="11">
        <f t="shared" si="152"/>
        <v>0.73</v>
      </c>
    </row>
    <row r="448" spans="1:28">
      <c r="B448" s="86" t="s">
        <v>107</v>
      </c>
      <c r="D448">
        <f t="shared" ref="D448:I448" si="153">D447*0.2</f>
        <v>0</v>
      </c>
      <c r="E448">
        <f t="shared" si="153"/>
        <v>0</v>
      </c>
      <c r="F448">
        <f t="shared" si="153"/>
        <v>0</v>
      </c>
      <c r="G448">
        <f t="shared" si="153"/>
        <v>0</v>
      </c>
      <c r="H448">
        <f t="shared" si="153"/>
        <v>0</v>
      </c>
      <c r="I448">
        <f t="shared" si="153"/>
        <v>0</v>
      </c>
      <c r="J448">
        <f>J447*0.2</f>
        <v>0</v>
      </c>
      <c r="K448">
        <f t="shared" ref="K448:AA448" si="154">K447*0.2</f>
        <v>0</v>
      </c>
      <c r="L448">
        <f t="shared" si="154"/>
        <v>0</v>
      </c>
      <c r="M448">
        <f t="shared" si="154"/>
        <v>0</v>
      </c>
      <c r="N448">
        <f t="shared" si="154"/>
        <v>0</v>
      </c>
      <c r="O448">
        <f t="shared" si="154"/>
        <v>0</v>
      </c>
      <c r="P448">
        <f t="shared" si="154"/>
        <v>0</v>
      </c>
      <c r="Q448">
        <f t="shared" si="154"/>
        <v>0</v>
      </c>
      <c r="R448">
        <f t="shared" si="154"/>
        <v>0</v>
      </c>
      <c r="S448">
        <f t="shared" si="154"/>
        <v>0</v>
      </c>
      <c r="T448">
        <f t="shared" si="154"/>
        <v>4.6000000000000006E-2</v>
      </c>
      <c r="U448">
        <f t="shared" si="154"/>
        <v>0.1</v>
      </c>
      <c r="V448">
        <f t="shared" si="154"/>
        <v>0</v>
      </c>
      <c r="W448">
        <f t="shared" si="154"/>
        <v>0</v>
      </c>
      <c r="X448">
        <f t="shared" si="154"/>
        <v>0</v>
      </c>
      <c r="Y448">
        <f t="shared" si="154"/>
        <v>0</v>
      </c>
      <c r="Z448">
        <f t="shared" si="154"/>
        <v>0</v>
      </c>
      <c r="AA448">
        <f t="shared" si="154"/>
        <v>0</v>
      </c>
      <c r="AB448" s="11">
        <f t="shared" si="152"/>
        <v>0.14600000000000002</v>
      </c>
    </row>
    <row r="449" spans="1:28">
      <c r="B449" s="86" t="s">
        <v>105</v>
      </c>
      <c r="N449">
        <v>0.2</v>
      </c>
      <c r="O449">
        <v>0.4</v>
      </c>
      <c r="R449">
        <v>0.4</v>
      </c>
      <c r="S449">
        <v>0.8</v>
      </c>
      <c r="T449">
        <v>0.7</v>
      </c>
      <c r="U449">
        <v>0.2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 s="11">
        <f t="shared" si="152"/>
        <v>8.6999999999999993</v>
      </c>
    </row>
    <row r="450" spans="1:28">
      <c r="B450" s="86" t="s">
        <v>74</v>
      </c>
      <c r="D450">
        <v>1</v>
      </c>
      <c r="E450">
        <v>1</v>
      </c>
      <c r="F450">
        <v>1</v>
      </c>
      <c r="G450">
        <v>1</v>
      </c>
      <c r="H450">
        <f>H447*0.8+0.5</f>
        <v>0.5</v>
      </c>
      <c r="N450">
        <v>0.8</v>
      </c>
      <c r="O450">
        <v>0.6</v>
      </c>
      <c r="P450">
        <v>1</v>
      </c>
      <c r="Q450">
        <v>1</v>
      </c>
      <c r="R450">
        <v>0.6</v>
      </c>
      <c r="S450">
        <v>0.2</v>
      </c>
      <c r="T450">
        <f>T447*0.8+0.1</f>
        <v>0.28400000000000003</v>
      </c>
      <c r="U450">
        <f>U447*0.8+0.3</f>
        <v>0.7</v>
      </c>
      <c r="V450">
        <f t="shared" ref="V450:AA450" si="155">V447*0.8</f>
        <v>0</v>
      </c>
      <c r="W450">
        <f t="shared" si="155"/>
        <v>0</v>
      </c>
      <c r="X450">
        <f t="shared" si="155"/>
        <v>0</v>
      </c>
      <c r="Y450">
        <f t="shared" si="155"/>
        <v>0</v>
      </c>
      <c r="Z450">
        <f t="shared" si="155"/>
        <v>0</v>
      </c>
      <c r="AA450">
        <f t="shared" si="155"/>
        <v>0</v>
      </c>
      <c r="AB450" s="11">
        <f t="shared" si="152"/>
        <v>9.6839999999999993</v>
      </c>
    </row>
    <row r="451" spans="1:28">
      <c r="B451" s="86" t="s">
        <v>73</v>
      </c>
      <c r="H451">
        <v>0.5</v>
      </c>
      <c r="I451">
        <v>1</v>
      </c>
      <c r="J451">
        <v>1</v>
      </c>
      <c r="K451">
        <v>1</v>
      </c>
      <c r="L451">
        <v>1</v>
      </c>
      <c r="M451">
        <v>1</v>
      </c>
      <c r="AB451" s="11">
        <f t="shared" si="152"/>
        <v>5.5</v>
      </c>
    </row>
    <row r="452" spans="1:28">
      <c r="B452" s="86" t="s">
        <v>252</v>
      </c>
      <c r="H452">
        <v>0.5</v>
      </c>
      <c r="I452">
        <v>1</v>
      </c>
      <c r="J452">
        <v>1</v>
      </c>
      <c r="K452">
        <v>1</v>
      </c>
      <c r="L452">
        <v>1</v>
      </c>
      <c r="M452">
        <v>1</v>
      </c>
      <c r="AB452" s="11">
        <f t="shared" si="152"/>
        <v>5.5</v>
      </c>
    </row>
    <row r="453" spans="1:28">
      <c r="B453" s="86"/>
      <c r="AB453" s="11"/>
    </row>
    <row r="454" spans="1:28">
      <c r="B454" s="86" t="s">
        <v>113</v>
      </c>
      <c r="H454">
        <v>1</v>
      </c>
      <c r="AB454" s="11">
        <f t="shared" si="152"/>
        <v>1</v>
      </c>
    </row>
    <row r="456" spans="1:28" ht="15">
      <c r="A456" s="83" t="s">
        <v>3</v>
      </c>
      <c r="B456" s="134" t="s">
        <v>227</v>
      </c>
      <c r="C456" s="135">
        <v>39779</v>
      </c>
      <c r="D456" t="s">
        <v>6</v>
      </c>
      <c r="G456" s="84"/>
      <c r="H456" s="84"/>
      <c r="I456" s="84"/>
      <c r="J456" s="84" t="s">
        <v>18</v>
      </c>
      <c r="K456" s="84"/>
      <c r="AB456" s="128"/>
    </row>
    <row r="457" spans="1:28">
      <c r="B457" s="86" t="s">
        <v>51</v>
      </c>
      <c r="D457" t="s">
        <v>218</v>
      </c>
      <c r="L457" t="s">
        <v>216</v>
      </c>
      <c r="T457" t="s">
        <v>217</v>
      </c>
      <c r="AB457" s="11">
        <f>SUM(AB459:AB462)</f>
        <v>24</v>
      </c>
    </row>
    <row r="458" spans="1:28">
      <c r="B458" s="86" t="s">
        <v>53</v>
      </c>
      <c r="C458" s="90" t="s">
        <v>87</v>
      </c>
      <c r="D458">
        <v>0</v>
      </c>
      <c r="E458">
        <v>1</v>
      </c>
      <c r="F458">
        <v>2</v>
      </c>
      <c r="G458">
        <v>3</v>
      </c>
      <c r="H458">
        <v>4</v>
      </c>
      <c r="I458">
        <v>5</v>
      </c>
      <c r="J458">
        <v>6</v>
      </c>
      <c r="K458">
        <v>7</v>
      </c>
      <c r="L458">
        <v>8</v>
      </c>
      <c r="M458">
        <v>9</v>
      </c>
      <c r="N458">
        <v>10</v>
      </c>
      <c r="O458">
        <v>11</v>
      </c>
      <c r="P458">
        <v>12</v>
      </c>
      <c r="Q458">
        <v>13</v>
      </c>
      <c r="R458">
        <v>14</v>
      </c>
      <c r="S458">
        <v>15</v>
      </c>
      <c r="T458">
        <v>16</v>
      </c>
      <c r="U458">
        <v>17</v>
      </c>
      <c r="V458">
        <v>18</v>
      </c>
      <c r="W458">
        <v>19</v>
      </c>
      <c r="X458">
        <v>20</v>
      </c>
      <c r="Y458">
        <v>21</v>
      </c>
      <c r="Z458">
        <v>22</v>
      </c>
      <c r="AA458">
        <v>23</v>
      </c>
      <c r="AB458" s="86" t="s">
        <v>57</v>
      </c>
    </row>
    <row r="459" spans="1:28">
      <c r="B459" s="86" t="s">
        <v>54</v>
      </c>
      <c r="D459">
        <v>1</v>
      </c>
      <c r="E459">
        <v>1</v>
      </c>
      <c r="F459">
        <v>1</v>
      </c>
      <c r="G459">
        <v>1</v>
      </c>
      <c r="H459">
        <v>1</v>
      </c>
      <c r="I459">
        <v>1</v>
      </c>
      <c r="J459">
        <v>1</v>
      </c>
      <c r="K459">
        <v>1</v>
      </c>
      <c r="L459">
        <v>1</v>
      </c>
      <c r="M459">
        <v>1</v>
      </c>
      <c r="N459">
        <v>1</v>
      </c>
      <c r="O459">
        <v>1</v>
      </c>
      <c r="P459">
        <v>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 s="11">
        <f>SUM(D459:AA459)</f>
        <v>24</v>
      </c>
    </row>
    <row r="460" spans="1:28">
      <c r="B460" s="86" t="s">
        <v>55</v>
      </c>
      <c r="AB460" s="11">
        <f>SUM(D460:AA460)</f>
        <v>0</v>
      </c>
    </row>
    <row r="461" spans="1:28">
      <c r="B461" s="86" t="s">
        <v>56</v>
      </c>
      <c r="AB461" s="11">
        <f>SUM(D461:AA461)</f>
        <v>0</v>
      </c>
    </row>
    <row r="462" spans="1:28">
      <c r="B462" s="86" t="s">
        <v>16</v>
      </c>
      <c r="T462" s="11"/>
      <c r="AB462" s="11">
        <f>SUM(D462:AA462)</f>
        <v>0</v>
      </c>
    </row>
    <row r="463" spans="1:28">
      <c r="B463" s="86"/>
      <c r="T463" s="11"/>
      <c r="AB463" s="11"/>
    </row>
    <row r="464" spans="1:28">
      <c r="B464" s="86" t="s">
        <v>112</v>
      </c>
      <c r="AB464" s="11">
        <f>SUM(D464:AA464)</f>
        <v>0</v>
      </c>
    </row>
    <row r="465" spans="1:28">
      <c r="B465" s="86" t="s">
        <v>108</v>
      </c>
      <c r="AB465" s="11">
        <f>SUM(D465:AA465)</f>
        <v>0</v>
      </c>
    </row>
    <row r="467" spans="1:28">
      <c r="A467" s="83" t="s">
        <v>47</v>
      </c>
      <c r="B467" s="86" t="s">
        <v>57</v>
      </c>
      <c r="D467">
        <f t="shared" ref="D467:AA467" si="156">SUM(D469:D472)</f>
        <v>1</v>
      </c>
      <c r="E467">
        <f t="shared" si="156"/>
        <v>1</v>
      </c>
      <c r="F467">
        <f t="shared" si="156"/>
        <v>1</v>
      </c>
      <c r="G467">
        <f t="shared" si="156"/>
        <v>1</v>
      </c>
      <c r="H467">
        <f t="shared" si="156"/>
        <v>1</v>
      </c>
      <c r="I467">
        <f t="shared" si="156"/>
        <v>1</v>
      </c>
      <c r="J467">
        <f t="shared" si="156"/>
        <v>1</v>
      </c>
      <c r="K467">
        <f t="shared" si="156"/>
        <v>1</v>
      </c>
      <c r="L467">
        <f t="shared" si="156"/>
        <v>1</v>
      </c>
      <c r="M467">
        <f t="shared" si="156"/>
        <v>1</v>
      </c>
      <c r="N467">
        <f t="shared" si="156"/>
        <v>1</v>
      </c>
      <c r="O467">
        <f t="shared" si="156"/>
        <v>1</v>
      </c>
      <c r="P467">
        <f t="shared" si="156"/>
        <v>1</v>
      </c>
      <c r="Q467">
        <f t="shared" si="156"/>
        <v>1</v>
      </c>
      <c r="R467">
        <f t="shared" si="156"/>
        <v>1</v>
      </c>
      <c r="S467">
        <f t="shared" si="156"/>
        <v>1</v>
      </c>
      <c r="T467">
        <f t="shared" si="156"/>
        <v>1</v>
      </c>
      <c r="U467">
        <f t="shared" si="156"/>
        <v>1</v>
      </c>
      <c r="V467">
        <f t="shared" si="156"/>
        <v>1</v>
      </c>
      <c r="W467">
        <f t="shared" si="156"/>
        <v>1</v>
      </c>
      <c r="X467">
        <f t="shared" si="156"/>
        <v>1</v>
      </c>
      <c r="Y467">
        <f t="shared" si="156"/>
        <v>1</v>
      </c>
      <c r="Z467">
        <f t="shared" si="156"/>
        <v>1</v>
      </c>
      <c r="AA467">
        <f t="shared" si="156"/>
        <v>1</v>
      </c>
      <c r="AB467" s="11">
        <f t="shared" ref="AB467:AB473" si="157">SUM(D467:AA467)</f>
        <v>24</v>
      </c>
    </row>
    <row r="468" spans="1:28">
      <c r="B468" s="86" t="s">
        <v>110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0.5</v>
      </c>
      <c r="J468">
        <v>1</v>
      </c>
      <c r="K468">
        <v>1</v>
      </c>
      <c r="L468">
        <v>1</v>
      </c>
      <c r="M468">
        <v>1</v>
      </c>
      <c r="N468">
        <v>1</v>
      </c>
      <c r="O468">
        <v>1</v>
      </c>
      <c r="P468">
        <v>1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 s="11">
        <f t="shared" si="157"/>
        <v>18.5</v>
      </c>
    </row>
    <row r="469" spans="1:28">
      <c r="B469" s="86" t="s">
        <v>107</v>
      </c>
      <c r="D469">
        <f t="shared" ref="D469:I469" si="158">D468*0.2</f>
        <v>0</v>
      </c>
      <c r="E469">
        <f t="shared" si="158"/>
        <v>0</v>
      </c>
      <c r="F469">
        <f t="shared" si="158"/>
        <v>0</v>
      </c>
      <c r="G469">
        <f t="shared" si="158"/>
        <v>0</v>
      </c>
      <c r="H469">
        <f t="shared" si="158"/>
        <v>0</v>
      </c>
      <c r="I469">
        <f t="shared" si="158"/>
        <v>0.1</v>
      </c>
      <c r="J469">
        <f>J468*0.2</f>
        <v>0.2</v>
      </c>
      <c r="K469">
        <f t="shared" ref="K469:AA469" si="159">K468*0.2</f>
        <v>0.2</v>
      </c>
      <c r="L469">
        <f t="shared" si="159"/>
        <v>0.2</v>
      </c>
      <c r="M469">
        <f t="shared" si="159"/>
        <v>0.2</v>
      </c>
      <c r="N469">
        <f t="shared" si="159"/>
        <v>0.2</v>
      </c>
      <c r="O469">
        <f t="shared" si="159"/>
        <v>0.2</v>
      </c>
      <c r="P469">
        <f t="shared" si="159"/>
        <v>0.2</v>
      </c>
      <c r="Q469">
        <f t="shared" si="159"/>
        <v>0.2</v>
      </c>
      <c r="R469">
        <f t="shared" si="159"/>
        <v>0.2</v>
      </c>
      <c r="S469">
        <f t="shared" si="159"/>
        <v>0.2</v>
      </c>
      <c r="T469">
        <f t="shared" si="159"/>
        <v>0.2</v>
      </c>
      <c r="U469">
        <f t="shared" si="159"/>
        <v>0.2</v>
      </c>
      <c r="V469">
        <f t="shared" si="159"/>
        <v>0.2</v>
      </c>
      <c r="W469">
        <f t="shared" si="159"/>
        <v>0.2</v>
      </c>
      <c r="X469">
        <f t="shared" si="159"/>
        <v>0.2</v>
      </c>
      <c r="Y469">
        <f t="shared" si="159"/>
        <v>0.2</v>
      </c>
      <c r="Z469">
        <f t="shared" si="159"/>
        <v>0.2</v>
      </c>
      <c r="AA469">
        <f t="shared" si="159"/>
        <v>0.2</v>
      </c>
      <c r="AB469" s="11">
        <f t="shared" si="157"/>
        <v>3.7000000000000011</v>
      </c>
    </row>
    <row r="470" spans="1:28">
      <c r="B470" s="86" t="s">
        <v>105</v>
      </c>
      <c r="D470">
        <v>0.8</v>
      </c>
      <c r="E470">
        <v>0.6</v>
      </c>
      <c r="F470">
        <v>0.5</v>
      </c>
      <c r="G470">
        <v>0.5</v>
      </c>
      <c r="H470">
        <v>1</v>
      </c>
      <c r="I470">
        <v>0.5</v>
      </c>
      <c r="AB470" s="11">
        <f t="shared" si="157"/>
        <v>3.9</v>
      </c>
    </row>
    <row r="471" spans="1:28">
      <c r="B471" s="86" t="s">
        <v>74</v>
      </c>
      <c r="D471">
        <v>0.2</v>
      </c>
      <c r="E471">
        <v>0.4</v>
      </c>
      <c r="F471">
        <v>0.5</v>
      </c>
      <c r="G471">
        <v>0.5</v>
      </c>
      <c r="H471">
        <f>H468*0.8</f>
        <v>0</v>
      </c>
      <c r="I471">
        <f t="shared" ref="I471:U471" si="160">I468*0.8</f>
        <v>0.4</v>
      </c>
      <c r="J471">
        <f t="shared" si="160"/>
        <v>0.8</v>
      </c>
      <c r="K471">
        <f t="shared" si="160"/>
        <v>0.8</v>
      </c>
      <c r="L471">
        <f t="shared" si="160"/>
        <v>0.8</v>
      </c>
      <c r="M471">
        <f t="shared" si="160"/>
        <v>0.8</v>
      </c>
      <c r="N471">
        <f t="shared" si="160"/>
        <v>0.8</v>
      </c>
      <c r="O471">
        <f t="shared" si="160"/>
        <v>0.8</v>
      </c>
      <c r="P471">
        <f t="shared" si="160"/>
        <v>0.8</v>
      </c>
      <c r="Q471">
        <f t="shared" si="160"/>
        <v>0.8</v>
      </c>
      <c r="R471">
        <f t="shared" si="160"/>
        <v>0.8</v>
      </c>
      <c r="S471">
        <f t="shared" si="160"/>
        <v>0.8</v>
      </c>
      <c r="T471">
        <f t="shared" si="160"/>
        <v>0.8</v>
      </c>
      <c r="U471">
        <f t="shared" si="160"/>
        <v>0.8</v>
      </c>
      <c r="V471">
        <f t="shared" ref="V471:AA471" si="161">V468*0.8</f>
        <v>0.8</v>
      </c>
      <c r="W471">
        <f t="shared" si="161"/>
        <v>0.8</v>
      </c>
      <c r="X471">
        <f t="shared" si="161"/>
        <v>0.8</v>
      </c>
      <c r="Y471">
        <f t="shared" si="161"/>
        <v>0.8</v>
      </c>
      <c r="Z471">
        <f t="shared" si="161"/>
        <v>0.8</v>
      </c>
      <c r="AA471">
        <f t="shared" si="161"/>
        <v>0.8</v>
      </c>
      <c r="AB471" s="11">
        <f t="shared" si="157"/>
        <v>16.400000000000006</v>
      </c>
    </row>
    <row r="472" spans="1:28">
      <c r="B472" s="86" t="s">
        <v>73</v>
      </c>
      <c r="AB472" s="11">
        <f t="shared" si="157"/>
        <v>0</v>
      </c>
    </row>
    <row r="473" spans="1:28">
      <c r="B473" s="86"/>
      <c r="AB473" s="11">
        <f t="shared" si="157"/>
        <v>0</v>
      </c>
    </row>
    <row r="474" spans="1:28">
      <c r="B474" s="86"/>
      <c r="AB474" s="11"/>
    </row>
    <row r="475" spans="1:28">
      <c r="B475" s="86" t="s">
        <v>113</v>
      </c>
      <c r="AB475" s="11">
        <f>SUM(D475:AA475)</f>
        <v>0</v>
      </c>
    </row>
    <row r="477" spans="1:28" ht="15">
      <c r="A477" s="83" t="s">
        <v>3</v>
      </c>
      <c r="B477" s="134" t="s">
        <v>59</v>
      </c>
      <c r="C477" s="135">
        <v>39780</v>
      </c>
      <c r="G477" s="84"/>
      <c r="H477" s="84"/>
      <c r="I477" s="84"/>
      <c r="J477" s="84"/>
      <c r="K477" s="84"/>
      <c r="AB477" s="128"/>
    </row>
    <row r="478" spans="1:28">
      <c r="B478" s="86" t="s">
        <v>51</v>
      </c>
      <c r="D478" t="s">
        <v>218</v>
      </c>
      <c r="L478" t="s">
        <v>216</v>
      </c>
      <c r="T478" t="s">
        <v>219</v>
      </c>
      <c r="AB478" s="11">
        <f>SUM(AB480:AB483)</f>
        <v>24</v>
      </c>
    </row>
    <row r="479" spans="1:28">
      <c r="B479" s="86" t="s">
        <v>53</v>
      </c>
      <c r="C479" s="90" t="s">
        <v>87</v>
      </c>
      <c r="D479">
        <v>0</v>
      </c>
      <c r="E479">
        <v>1</v>
      </c>
      <c r="F479">
        <v>2</v>
      </c>
      <c r="G479">
        <v>3</v>
      </c>
      <c r="H479">
        <v>4</v>
      </c>
      <c r="I479">
        <v>5</v>
      </c>
      <c r="J479">
        <v>6</v>
      </c>
      <c r="K479">
        <v>7</v>
      </c>
      <c r="L479">
        <v>8</v>
      </c>
      <c r="M479">
        <v>9</v>
      </c>
      <c r="N479">
        <v>10</v>
      </c>
      <c r="O479">
        <v>11</v>
      </c>
      <c r="P479">
        <v>12</v>
      </c>
      <c r="Q479">
        <v>13</v>
      </c>
      <c r="R479">
        <v>14</v>
      </c>
      <c r="S479">
        <v>15</v>
      </c>
      <c r="T479">
        <v>16</v>
      </c>
      <c r="U479">
        <v>17</v>
      </c>
      <c r="V479">
        <v>18</v>
      </c>
      <c r="W479">
        <v>19</v>
      </c>
      <c r="X479">
        <v>20</v>
      </c>
      <c r="Y479">
        <v>21</v>
      </c>
      <c r="Z479">
        <v>22</v>
      </c>
      <c r="AA479">
        <v>23</v>
      </c>
      <c r="AB479" s="86" t="s">
        <v>57</v>
      </c>
    </row>
    <row r="480" spans="1:28">
      <c r="B480" s="86" t="s">
        <v>54</v>
      </c>
      <c r="D480">
        <v>1</v>
      </c>
      <c r="E480">
        <v>1</v>
      </c>
      <c r="F480">
        <v>1</v>
      </c>
      <c r="G480">
        <v>1</v>
      </c>
      <c r="H480">
        <v>1</v>
      </c>
      <c r="I480">
        <v>1</v>
      </c>
      <c r="J480">
        <v>1</v>
      </c>
      <c r="K480">
        <v>1</v>
      </c>
      <c r="L480">
        <v>1</v>
      </c>
      <c r="M480">
        <v>1</v>
      </c>
      <c r="N480">
        <v>1</v>
      </c>
      <c r="O480">
        <v>1</v>
      </c>
      <c r="P480">
        <v>1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 s="11">
        <f>SUM(D480:AA480)</f>
        <v>24</v>
      </c>
    </row>
    <row r="481" spans="1:28">
      <c r="B481" s="86" t="s">
        <v>55</v>
      </c>
      <c r="AB481" s="11">
        <f>SUM(D481:AA481)</f>
        <v>0</v>
      </c>
    </row>
    <row r="482" spans="1:28">
      <c r="B482" s="86" t="s">
        <v>56</v>
      </c>
      <c r="AB482" s="11">
        <f>SUM(D482:AA482)</f>
        <v>0</v>
      </c>
    </row>
    <row r="483" spans="1:28">
      <c r="B483" s="86" t="s">
        <v>16</v>
      </c>
      <c r="AB483" s="11">
        <f>SUM(D483:AA483)</f>
        <v>0</v>
      </c>
    </row>
    <row r="484" spans="1:28">
      <c r="B484" s="86"/>
      <c r="AB484" s="11">
        <f>SUM(D484:AA484)</f>
        <v>0</v>
      </c>
    </row>
    <row r="485" spans="1:28">
      <c r="B485" s="86"/>
      <c r="T485" s="11"/>
      <c r="AB485" s="11"/>
    </row>
    <row r="486" spans="1:28">
      <c r="B486" s="86" t="s">
        <v>112</v>
      </c>
      <c r="AB486" s="11">
        <f>SUM(D486:AA486)</f>
        <v>0</v>
      </c>
    </row>
    <row r="487" spans="1:28">
      <c r="B487" s="86" t="s">
        <v>108</v>
      </c>
      <c r="F487">
        <v>1</v>
      </c>
      <c r="Q487">
        <v>3</v>
      </c>
      <c r="AB487" s="11">
        <f>SUM(D487:AA487)</f>
        <v>4</v>
      </c>
    </row>
    <row r="489" spans="1:28">
      <c r="A489" s="83" t="s">
        <v>47</v>
      </c>
      <c r="B489" s="86" t="s">
        <v>57</v>
      </c>
      <c r="D489">
        <f t="shared" ref="D489:I489" si="162">SUM(D491:D494)</f>
        <v>1</v>
      </c>
      <c r="E489">
        <f t="shared" si="162"/>
        <v>1</v>
      </c>
      <c r="F489">
        <f t="shared" si="162"/>
        <v>1</v>
      </c>
      <c r="G489">
        <f t="shared" si="162"/>
        <v>1</v>
      </c>
      <c r="H489">
        <f t="shared" si="162"/>
        <v>1</v>
      </c>
      <c r="I489">
        <f t="shared" si="162"/>
        <v>1</v>
      </c>
      <c r="J489">
        <f>SUM(J491:J494)</f>
        <v>1</v>
      </c>
      <c r="K489">
        <f>SUM(K491:K494)</f>
        <v>1</v>
      </c>
      <c r="L489">
        <f t="shared" ref="L489:AA489" si="163">SUM(L491:L494)</f>
        <v>1</v>
      </c>
      <c r="M489">
        <f t="shared" si="163"/>
        <v>1</v>
      </c>
      <c r="N489">
        <f t="shared" si="163"/>
        <v>1</v>
      </c>
      <c r="O489">
        <f t="shared" si="163"/>
        <v>1</v>
      </c>
      <c r="P489">
        <f t="shared" si="163"/>
        <v>1</v>
      </c>
      <c r="Q489">
        <f t="shared" si="163"/>
        <v>1</v>
      </c>
      <c r="R489">
        <f t="shared" si="163"/>
        <v>1</v>
      </c>
      <c r="S489">
        <f t="shared" si="163"/>
        <v>1</v>
      </c>
      <c r="T489">
        <f t="shared" si="163"/>
        <v>1</v>
      </c>
      <c r="U489">
        <f t="shared" si="163"/>
        <v>1</v>
      </c>
      <c r="V489">
        <f t="shared" si="163"/>
        <v>1</v>
      </c>
      <c r="W489">
        <f t="shared" si="163"/>
        <v>1</v>
      </c>
      <c r="X489">
        <f t="shared" si="163"/>
        <v>1</v>
      </c>
      <c r="Y489">
        <f t="shared" si="163"/>
        <v>1</v>
      </c>
      <c r="Z489">
        <f t="shared" si="163"/>
        <v>1</v>
      </c>
      <c r="AA489">
        <f t="shared" si="163"/>
        <v>1</v>
      </c>
      <c r="AB489" s="11">
        <f>SUM(D489:AA489)</f>
        <v>24</v>
      </c>
    </row>
    <row r="490" spans="1:28">
      <c r="B490" s="86" t="s">
        <v>110</v>
      </c>
      <c r="D490">
        <v>1</v>
      </c>
      <c r="E490">
        <v>1</v>
      </c>
      <c r="F490">
        <v>1</v>
      </c>
      <c r="G490">
        <v>1</v>
      </c>
      <c r="H490">
        <v>1</v>
      </c>
      <c r="I490">
        <v>1</v>
      </c>
      <c r="J490">
        <v>1</v>
      </c>
      <c r="K490">
        <v>1</v>
      </c>
      <c r="L490">
        <v>1</v>
      </c>
      <c r="M490">
        <v>1</v>
      </c>
      <c r="N490">
        <v>1</v>
      </c>
      <c r="O490">
        <v>1</v>
      </c>
      <c r="P490">
        <v>1</v>
      </c>
      <c r="Q490">
        <v>0.9</v>
      </c>
      <c r="R490">
        <v>1</v>
      </c>
      <c r="S490">
        <v>1</v>
      </c>
      <c r="T490">
        <v>1</v>
      </c>
      <c r="U490">
        <v>0.8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 s="11">
        <f t="shared" ref="AB490:AB497" si="164">SUM(D490:AA490)</f>
        <v>23.7</v>
      </c>
    </row>
    <row r="491" spans="1:28">
      <c r="B491" s="86" t="s">
        <v>107</v>
      </c>
      <c r="D491">
        <f t="shared" ref="D491:I491" si="165">D490*0.2</f>
        <v>0.2</v>
      </c>
      <c r="E491">
        <f t="shared" si="165"/>
        <v>0.2</v>
      </c>
      <c r="F491">
        <f t="shared" si="165"/>
        <v>0.2</v>
      </c>
      <c r="G491">
        <f t="shared" si="165"/>
        <v>0.2</v>
      </c>
      <c r="H491">
        <f t="shared" si="165"/>
        <v>0.2</v>
      </c>
      <c r="I491">
        <f t="shared" si="165"/>
        <v>0.2</v>
      </c>
      <c r="J491">
        <f>J490*0.2</f>
        <v>0.2</v>
      </c>
      <c r="K491" s="11">
        <f>K490*0.2</f>
        <v>0.2</v>
      </c>
      <c r="L491">
        <f t="shared" ref="L491:AA491" si="166">L490*0.2</f>
        <v>0.2</v>
      </c>
      <c r="M491">
        <f t="shared" si="166"/>
        <v>0.2</v>
      </c>
      <c r="N491">
        <f t="shared" si="166"/>
        <v>0.2</v>
      </c>
      <c r="O491">
        <f t="shared" si="166"/>
        <v>0.2</v>
      </c>
      <c r="P491">
        <f t="shared" si="166"/>
        <v>0.2</v>
      </c>
      <c r="Q491">
        <f t="shared" si="166"/>
        <v>0.18000000000000002</v>
      </c>
      <c r="R491">
        <f t="shared" si="166"/>
        <v>0.2</v>
      </c>
      <c r="S491">
        <f t="shared" si="166"/>
        <v>0.2</v>
      </c>
      <c r="T491">
        <f t="shared" si="166"/>
        <v>0.2</v>
      </c>
      <c r="U491">
        <f t="shared" si="166"/>
        <v>0.16000000000000003</v>
      </c>
      <c r="V491">
        <f t="shared" si="166"/>
        <v>0.2</v>
      </c>
      <c r="W491">
        <f t="shared" si="166"/>
        <v>0.2</v>
      </c>
      <c r="X491">
        <f t="shared" si="166"/>
        <v>0.2</v>
      </c>
      <c r="Y491">
        <f t="shared" si="166"/>
        <v>0.2</v>
      </c>
      <c r="Z491">
        <f t="shared" si="166"/>
        <v>0.2</v>
      </c>
      <c r="AA491">
        <f t="shared" si="166"/>
        <v>0.2</v>
      </c>
      <c r="AB491" s="11">
        <f t="shared" si="164"/>
        <v>4.740000000000002</v>
      </c>
    </row>
    <row r="492" spans="1:28">
      <c r="B492" s="86" t="s">
        <v>105</v>
      </c>
      <c r="AB492" s="11">
        <f t="shared" si="164"/>
        <v>0</v>
      </c>
    </row>
    <row r="493" spans="1:28">
      <c r="B493" s="86" t="s">
        <v>74</v>
      </c>
      <c r="D493">
        <f>D490*0.8</f>
        <v>0.8</v>
      </c>
      <c r="E493">
        <f>E490*0.8</f>
        <v>0.8</v>
      </c>
      <c r="F493">
        <f>F490*0.8</f>
        <v>0.8</v>
      </c>
      <c r="G493">
        <f>G490*0.8</f>
        <v>0.8</v>
      </c>
      <c r="H493">
        <f t="shared" ref="H493:AA493" si="167">H490*0.8</f>
        <v>0.8</v>
      </c>
      <c r="I493">
        <f t="shared" si="167"/>
        <v>0.8</v>
      </c>
      <c r="J493">
        <f t="shared" si="167"/>
        <v>0.8</v>
      </c>
      <c r="K493">
        <f t="shared" si="167"/>
        <v>0.8</v>
      </c>
      <c r="L493">
        <f t="shared" si="167"/>
        <v>0.8</v>
      </c>
      <c r="M493">
        <f t="shared" si="167"/>
        <v>0.8</v>
      </c>
      <c r="N493">
        <f t="shared" si="167"/>
        <v>0.8</v>
      </c>
      <c r="O493">
        <f t="shared" si="167"/>
        <v>0.8</v>
      </c>
      <c r="P493">
        <f t="shared" si="167"/>
        <v>0.8</v>
      </c>
      <c r="Q493">
        <f>Q490*0.8+0.1</f>
        <v>0.82000000000000006</v>
      </c>
      <c r="R493">
        <f t="shared" si="167"/>
        <v>0.8</v>
      </c>
      <c r="S493">
        <f t="shared" si="167"/>
        <v>0.8</v>
      </c>
      <c r="T493">
        <f t="shared" si="167"/>
        <v>0.8</v>
      </c>
      <c r="U493">
        <f>U490*0.8+0.2</f>
        <v>0.84000000000000008</v>
      </c>
      <c r="V493">
        <f t="shared" si="167"/>
        <v>0.8</v>
      </c>
      <c r="W493">
        <f t="shared" si="167"/>
        <v>0.8</v>
      </c>
      <c r="X493">
        <f t="shared" si="167"/>
        <v>0.8</v>
      </c>
      <c r="Y493">
        <f t="shared" si="167"/>
        <v>0.8</v>
      </c>
      <c r="Z493">
        <f t="shared" si="167"/>
        <v>0.8</v>
      </c>
      <c r="AA493">
        <f t="shared" si="167"/>
        <v>0.8</v>
      </c>
      <c r="AB493" s="11">
        <f t="shared" si="164"/>
        <v>19.260000000000005</v>
      </c>
    </row>
    <row r="494" spans="1:28">
      <c r="B494" s="86" t="s">
        <v>73</v>
      </c>
      <c r="AB494" s="11">
        <f t="shared" si="164"/>
        <v>0</v>
      </c>
    </row>
    <row r="495" spans="1:28">
      <c r="B495" s="86"/>
      <c r="AB495" s="11">
        <f t="shared" si="164"/>
        <v>0</v>
      </c>
    </row>
    <row r="496" spans="1:28">
      <c r="B496" s="86"/>
      <c r="AB496" s="11">
        <f t="shared" si="164"/>
        <v>0</v>
      </c>
    </row>
    <row r="497" spans="1:30">
      <c r="B497" s="86" t="s">
        <v>113</v>
      </c>
      <c r="AB497" s="11">
        <f t="shared" si="164"/>
        <v>0</v>
      </c>
    </row>
    <row r="499" spans="1:30" ht="15">
      <c r="A499" s="83" t="s">
        <v>3</v>
      </c>
      <c r="B499" s="134" t="s">
        <v>60</v>
      </c>
      <c r="C499" s="135">
        <v>39781</v>
      </c>
      <c r="G499" s="84"/>
      <c r="H499" s="84"/>
      <c r="I499" s="84"/>
      <c r="J499" s="84"/>
      <c r="K499" s="84"/>
      <c r="AB499" s="128"/>
    </row>
    <row r="500" spans="1:30">
      <c r="B500" s="86" t="s">
        <v>51</v>
      </c>
      <c r="D500" t="s">
        <v>218</v>
      </c>
      <c r="L500" t="s">
        <v>216</v>
      </c>
      <c r="T500" t="s">
        <v>219</v>
      </c>
      <c r="AB500" s="11">
        <f>SUM(AB502:AB505)</f>
        <v>24</v>
      </c>
    </row>
    <row r="501" spans="1:30">
      <c r="B501" s="86" t="s">
        <v>53</v>
      </c>
      <c r="C501" s="90" t="s">
        <v>87</v>
      </c>
      <c r="D501">
        <v>0</v>
      </c>
      <c r="E501">
        <v>1</v>
      </c>
      <c r="F501">
        <v>2</v>
      </c>
      <c r="G501">
        <v>3</v>
      </c>
      <c r="H501">
        <v>4</v>
      </c>
      <c r="I501">
        <v>5</v>
      </c>
      <c r="J501">
        <v>6</v>
      </c>
      <c r="K501">
        <v>7</v>
      </c>
      <c r="L501">
        <v>8</v>
      </c>
      <c r="M501">
        <v>9</v>
      </c>
      <c r="N501">
        <v>10</v>
      </c>
      <c r="O501">
        <v>11</v>
      </c>
      <c r="P501">
        <v>12</v>
      </c>
      <c r="Q501">
        <v>13</v>
      </c>
      <c r="R501">
        <v>14</v>
      </c>
      <c r="S501">
        <v>15</v>
      </c>
      <c r="T501">
        <v>16</v>
      </c>
      <c r="U501">
        <v>17</v>
      </c>
      <c r="V501">
        <v>18</v>
      </c>
      <c r="W501">
        <v>19</v>
      </c>
      <c r="X501">
        <v>20</v>
      </c>
      <c r="Y501">
        <v>21</v>
      </c>
      <c r="Z501">
        <v>22</v>
      </c>
      <c r="AA501">
        <v>23</v>
      </c>
      <c r="AB501" s="86" t="s">
        <v>57</v>
      </c>
    </row>
    <row r="502" spans="1:30">
      <c r="B502" s="86" t="s">
        <v>54</v>
      </c>
      <c r="D502">
        <v>1</v>
      </c>
      <c r="E502">
        <v>1</v>
      </c>
      <c r="F502">
        <v>1</v>
      </c>
      <c r="G502">
        <v>1</v>
      </c>
      <c r="H502">
        <v>1</v>
      </c>
      <c r="I502">
        <v>1</v>
      </c>
      <c r="J502">
        <v>1</v>
      </c>
      <c r="K502">
        <v>1</v>
      </c>
      <c r="L502">
        <v>1</v>
      </c>
      <c r="M502">
        <v>1</v>
      </c>
      <c r="N502">
        <v>1</v>
      </c>
      <c r="O502">
        <v>1</v>
      </c>
      <c r="P502">
        <v>1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 s="11">
        <f t="shared" ref="AB502:AB507" si="168">SUM(D502:AA502)</f>
        <v>24</v>
      </c>
    </row>
    <row r="503" spans="1:30">
      <c r="B503" s="86" t="s">
        <v>55</v>
      </c>
      <c r="AB503" s="11">
        <f t="shared" si="168"/>
        <v>0</v>
      </c>
    </row>
    <row r="504" spans="1:30">
      <c r="B504" s="86" t="s">
        <v>56</v>
      </c>
      <c r="P504" t="s">
        <v>79</v>
      </c>
      <c r="AB504" s="11">
        <f t="shared" si="168"/>
        <v>0</v>
      </c>
    </row>
    <row r="505" spans="1:30">
      <c r="B505" s="86" t="s">
        <v>16</v>
      </c>
      <c r="T505" s="11"/>
      <c r="AB505" s="11">
        <f t="shared" si="168"/>
        <v>0</v>
      </c>
    </row>
    <row r="506" spans="1:30">
      <c r="B506" s="86"/>
      <c r="T506" s="11"/>
      <c r="AB506" s="11">
        <f t="shared" si="168"/>
        <v>0</v>
      </c>
    </row>
    <row r="507" spans="1:30">
      <c r="B507" s="86"/>
      <c r="T507" s="11"/>
      <c r="AB507" s="11">
        <f t="shared" si="168"/>
        <v>0</v>
      </c>
    </row>
    <row r="508" spans="1:30">
      <c r="B508" s="86"/>
      <c r="T508" s="11"/>
      <c r="AB508" s="11"/>
    </row>
    <row r="509" spans="1:30">
      <c r="B509" s="86" t="s">
        <v>112</v>
      </c>
      <c r="AB509" s="11">
        <f>SUM(D509:AA509)</f>
        <v>0</v>
      </c>
    </row>
    <row r="510" spans="1:30">
      <c r="B510" s="86" t="s">
        <v>108</v>
      </c>
      <c r="S510">
        <v>2</v>
      </c>
      <c r="T510">
        <v>7</v>
      </c>
      <c r="AB510" s="11">
        <f>SUM(D510:AA510)</f>
        <v>9</v>
      </c>
      <c r="AD510" s="36" t="s">
        <v>254</v>
      </c>
    </row>
    <row r="512" spans="1:30">
      <c r="A512" s="83" t="s">
        <v>47</v>
      </c>
      <c r="B512" s="86" t="s">
        <v>57</v>
      </c>
      <c r="D512">
        <f t="shared" ref="D512:K512" si="169">SUM(D514:D517)</f>
        <v>1</v>
      </c>
      <c r="E512">
        <f t="shared" si="169"/>
        <v>1</v>
      </c>
      <c r="F512">
        <f t="shared" si="169"/>
        <v>1</v>
      </c>
      <c r="G512">
        <f t="shared" si="169"/>
        <v>1</v>
      </c>
      <c r="H512">
        <f t="shared" si="169"/>
        <v>1</v>
      </c>
      <c r="I512">
        <f t="shared" si="169"/>
        <v>1</v>
      </c>
      <c r="J512">
        <f t="shared" si="169"/>
        <v>1</v>
      </c>
      <c r="K512">
        <f t="shared" si="169"/>
        <v>1</v>
      </c>
      <c r="L512">
        <f>SUM(L514:L517)</f>
        <v>1</v>
      </c>
      <c r="M512">
        <f t="shared" ref="M512:AA512" si="170">SUM(M514:M517)</f>
        <v>1</v>
      </c>
      <c r="N512">
        <f t="shared" si="170"/>
        <v>1</v>
      </c>
      <c r="O512">
        <f t="shared" si="170"/>
        <v>1</v>
      </c>
      <c r="P512">
        <f t="shared" si="170"/>
        <v>1</v>
      </c>
      <c r="Q512">
        <f t="shared" si="170"/>
        <v>1</v>
      </c>
      <c r="R512">
        <f t="shared" si="170"/>
        <v>1</v>
      </c>
      <c r="S512">
        <f t="shared" si="170"/>
        <v>1.0000000000000002</v>
      </c>
      <c r="T512">
        <f t="shared" si="170"/>
        <v>1</v>
      </c>
      <c r="U512">
        <f t="shared" si="170"/>
        <v>1</v>
      </c>
      <c r="V512">
        <f t="shared" si="170"/>
        <v>1</v>
      </c>
      <c r="W512">
        <f t="shared" si="170"/>
        <v>1</v>
      </c>
      <c r="X512">
        <f t="shared" si="170"/>
        <v>1</v>
      </c>
      <c r="Y512">
        <f t="shared" si="170"/>
        <v>1</v>
      </c>
      <c r="Z512">
        <f t="shared" si="170"/>
        <v>1</v>
      </c>
      <c r="AA512">
        <f t="shared" si="170"/>
        <v>1</v>
      </c>
      <c r="AB512" s="11">
        <f t="shared" ref="AB512:AB518" si="171">SUM(D512:AA512)</f>
        <v>24</v>
      </c>
    </row>
    <row r="513" spans="1:28">
      <c r="B513" s="86" t="s">
        <v>110</v>
      </c>
      <c r="D513">
        <v>1</v>
      </c>
      <c r="E513">
        <v>1</v>
      </c>
      <c r="F513">
        <v>1</v>
      </c>
      <c r="G513">
        <v>1</v>
      </c>
      <c r="H513">
        <v>1</v>
      </c>
      <c r="I513">
        <v>1</v>
      </c>
      <c r="J513">
        <v>1</v>
      </c>
      <c r="K513">
        <v>1</v>
      </c>
      <c r="L513">
        <v>1</v>
      </c>
      <c r="M513">
        <v>1</v>
      </c>
      <c r="N513">
        <v>1</v>
      </c>
      <c r="O513">
        <v>1</v>
      </c>
      <c r="P513">
        <v>1</v>
      </c>
      <c r="Q513">
        <v>1</v>
      </c>
      <c r="R513">
        <v>1</v>
      </c>
      <c r="S513">
        <v>0.8</v>
      </c>
      <c r="T513">
        <v>0.2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 s="11">
        <f t="shared" si="171"/>
        <v>23</v>
      </c>
    </row>
    <row r="514" spans="1:28">
      <c r="B514" s="86" t="s">
        <v>107</v>
      </c>
      <c r="D514">
        <f t="shared" ref="D514:I514" si="172">D513*0.2</f>
        <v>0.2</v>
      </c>
      <c r="E514">
        <f t="shared" si="172"/>
        <v>0.2</v>
      </c>
      <c r="F514">
        <f t="shared" si="172"/>
        <v>0.2</v>
      </c>
      <c r="G514">
        <f t="shared" si="172"/>
        <v>0.2</v>
      </c>
      <c r="H514">
        <f t="shared" si="172"/>
        <v>0.2</v>
      </c>
      <c r="I514">
        <f t="shared" si="172"/>
        <v>0.2</v>
      </c>
      <c r="J514">
        <f>J513*0.2</f>
        <v>0.2</v>
      </c>
      <c r="K514" s="11">
        <f>K513*0.2</f>
        <v>0.2</v>
      </c>
      <c r="L514">
        <f t="shared" ref="L514:AA514" si="173">L513*0.2</f>
        <v>0.2</v>
      </c>
      <c r="M514">
        <f t="shared" si="173"/>
        <v>0.2</v>
      </c>
      <c r="N514">
        <f t="shared" si="173"/>
        <v>0.2</v>
      </c>
      <c r="O514">
        <f t="shared" si="173"/>
        <v>0.2</v>
      </c>
      <c r="P514">
        <f t="shared" si="173"/>
        <v>0.2</v>
      </c>
      <c r="Q514">
        <f t="shared" si="173"/>
        <v>0.2</v>
      </c>
      <c r="R514">
        <f t="shared" si="173"/>
        <v>0.2</v>
      </c>
      <c r="S514">
        <f t="shared" si="173"/>
        <v>0.16000000000000003</v>
      </c>
      <c r="T514">
        <f t="shared" si="173"/>
        <v>4.0000000000000008E-2</v>
      </c>
      <c r="U514">
        <f t="shared" si="173"/>
        <v>0.2</v>
      </c>
      <c r="V514">
        <f t="shared" si="173"/>
        <v>0.2</v>
      </c>
      <c r="W514">
        <f t="shared" si="173"/>
        <v>0.2</v>
      </c>
      <c r="X514">
        <f t="shared" si="173"/>
        <v>0.2</v>
      </c>
      <c r="Y514">
        <f t="shared" si="173"/>
        <v>0.2</v>
      </c>
      <c r="Z514">
        <f t="shared" si="173"/>
        <v>0.2</v>
      </c>
      <c r="AA514">
        <f t="shared" si="173"/>
        <v>0.2</v>
      </c>
      <c r="AB514" s="11">
        <f t="shared" si="171"/>
        <v>4.6000000000000014</v>
      </c>
    </row>
    <row r="515" spans="1:28">
      <c r="B515" s="86" t="s">
        <v>105</v>
      </c>
      <c r="T515">
        <v>0.2</v>
      </c>
      <c r="AB515" s="11">
        <f t="shared" si="171"/>
        <v>0.2</v>
      </c>
    </row>
    <row r="516" spans="1:28">
      <c r="B516" s="86" t="s">
        <v>74</v>
      </c>
      <c r="D516">
        <f t="shared" ref="D516:L516" si="174">D513*0.8</f>
        <v>0.8</v>
      </c>
      <c r="E516">
        <f t="shared" si="174"/>
        <v>0.8</v>
      </c>
      <c r="F516">
        <f t="shared" si="174"/>
        <v>0.8</v>
      </c>
      <c r="G516">
        <f t="shared" si="174"/>
        <v>0.8</v>
      </c>
      <c r="H516">
        <f t="shared" si="174"/>
        <v>0.8</v>
      </c>
      <c r="I516">
        <f t="shared" si="174"/>
        <v>0.8</v>
      </c>
      <c r="J516">
        <f t="shared" si="174"/>
        <v>0.8</v>
      </c>
      <c r="K516">
        <f t="shared" si="174"/>
        <v>0.8</v>
      </c>
      <c r="L516">
        <f t="shared" si="174"/>
        <v>0.8</v>
      </c>
      <c r="M516">
        <f t="shared" ref="M516:V516" si="175">M513*0.8</f>
        <v>0.8</v>
      </c>
      <c r="N516">
        <f t="shared" si="175"/>
        <v>0.8</v>
      </c>
      <c r="O516">
        <f t="shared" si="175"/>
        <v>0.8</v>
      </c>
      <c r="P516">
        <f t="shared" si="175"/>
        <v>0.8</v>
      </c>
      <c r="Q516">
        <f t="shared" si="175"/>
        <v>0.8</v>
      </c>
      <c r="R516">
        <f t="shared" si="175"/>
        <v>0.8</v>
      </c>
      <c r="S516">
        <f t="shared" si="175"/>
        <v>0.64000000000000012</v>
      </c>
      <c r="T516">
        <f t="shared" si="175"/>
        <v>0.16000000000000003</v>
      </c>
      <c r="U516">
        <f t="shared" si="175"/>
        <v>0.8</v>
      </c>
      <c r="V516">
        <f t="shared" si="175"/>
        <v>0.8</v>
      </c>
      <c r="W516">
        <f>W513*0.8</f>
        <v>0.8</v>
      </c>
      <c r="X516">
        <f>X513*0.8</f>
        <v>0.8</v>
      </c>
      <c r="Y516">
        <f>Y513*0.8</f>
        <v>0.8</v>
      </c>
      <c r="Z516">
        <f>Z513*0.8</f>
        <v>0.8</v>
      </c>
      <c r="AA516">
        <f>AA513*0.8</f>
        <v>0.8</v>
      </c>
      <c r="AB516" s="11">
        <f t="shared" si="171"/>
        <v>18.400000000000006</v>
      </c>
    </row>
    <row r="517" spans="1:28">
      <c r="B517" s="86" t="s">
        <v>73</v>
      </c>
      <c r="S517">
        <v>0.2</v>
      </c>
      <c r="T517">
        <v>0.6</v>
      </c>
      <c r="AB517" s="11">
        <f t="shared" si="171"/>
        <v>0.8</v>
      </c>
    </row>
    <row r="518" spans="1:28">
      <c r="B518" s="86" t="s">
        <v>258</v>
      </c>
      <c r="S518">
        <v>0.2</v>
      </c>
      <c r="T518">
        <v>0.6</v>
      </c>
      <c r="AB518" s="11">
        <f t="shared" si="171"/>
        <v>0.8</v>
      </c>
    </row>
    <row r="519" spans="1:28">
      <c r="B519" s="86"/>
      <c r="AB519" s="11"/>
    </row>
    <row r="520" spans="1:28">
      <c r="B520" s="86"/>
      <c r="AB520" s="11"/>
    </row>
    <row r="521" spans="1:28">
      <c r="B521" s="86" t="s">
        <v>113</v>
      </c>
      <c r="S521">
        <v>1</v>
      </c>
      <c r="T521">
        <v>1</v>
      </c>
      <c r="AB521" s="11">
        <f>SUM(D521:AA521)</f>
        <v>2</v>
      </c>
    </row>
    <row r="523" spans="1:28" ht="15">
      <c r="A523" s="83" t="s">
        <v>3</v>
      </c>
      <c r="B523" s="134" t="s">
        <v>61</v>
      </c>
      <c r="C523" s="135">
        <v>39782</v>
      </c>
      <c r="G523" s="84"/>
      <c r="H523" s="84"/>
      <c r="I523" s="84"/>
      <c r="J523" s="84"/>
      <c r="K523" s="84"/>
      <c r="AB523" s="128"/>
    </row>
    <row r="524" spans="1:28">
      <c r="B524" s="86" t="s">
        <v>51</v>
      </c>
      <c r="D524" t="s">
        <v>215</v>
      </c>
      <c r="P524" t="s">
        <v>219</v>
      </c>
      <c r="AB524" s="11">
        <f>SUM(AB526:AB529)</f>
        <v>24</v>
      </c>
    </row>
    <row r="525" spans="1:28">
      <c r="B525" s="86" t="s">
        <v>53</v>
      </c>
      <c r="C525" s="90" t="s">
        <v>87</v>
      </c>
      <c r="D525">
        <v>0</v>
      </c>
      <c r="E525">
        <v>1</v>
      </c>
      <c r="F525">
        <v>2</v>
      </c>
      <c r="G525">
        <v>3</v>
      </c>
      <c r="H525">
        <v>4</v>
      </c>
      <c r="I525">
        <v>5</v>
      </c>
      <c r="J525">
        <v>6</v>
      </c>
      <c r="K525">
        <v>7</v>
      </c>
      <c r="L525">
        <v>8</v>
      </c>
      <c r="M525">
        <v>9</v>
      </c>
      <c r="N525">
        <v>10</v>
      </c>
      <c r="O525">
        <v>11</v>
      </c>
      <c r="P525">
        <v>12</v>
      </c>
      <c r="Q525">
        <v>13</v>
      </c>
      <c r="R525">
        <v>14</v>
      </c>
      <c r="S525">
        <v>15</v>
      </c>
      <c r="T525">
        <v>16</v>
      </c>
      <c r="U525">
        <v>17</v>
      </c>
      <c r="V525">
        <v>18</v>
      </c>
      <c r="W525">
        <v>19</v>
      </c>
      <c r="X525">
        <v>20</v>
      </c>
      <c r="Y525">
        <v>21</v>
      </c>
      <c r="Z525">
        <v>22</v>
      </c>
      <c r="AA525">
        <v>23</v>
      </c>
      <c r="AB525" s="86" t="s">
        <v>57</v>
      </c>
    </row>
    <row r="526" spans="1:28">
      <c r="B526" s="86" t="s">
        <v>54</v>
      </c>
      <c r="D526">
        <v>1</v>
      </c>
      <c r="E526">
        <v>1</v>
      </c>
      <c r="F526">
        <v>1</v>
      </c>
      <c r="G526">
        <v>1</v>
      </c>
      <c r="H526">
        <v>1</v>
      </c>
      <c r="I526">
        <v>1</v>
      </c>
      <c r="J526">
        <v>1</v>
      </c>
      <c r="K526">
        <v>1</v>
      </c>
      <c r="L526">
        <v>1</v>
      </c>
      <c r="M526">
        <v>1</v>
      </c>
      <c r="N526">
        <v>1</v>
      </c>
      <c r="O526">
        <v>1</v>
      </c>
      <c r="P526">
        <v>1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 s="11">
        <f>SUM(D526:AA526)</f>
        <v>24</v>
      </c>
    </row>
    <row r="527" spans="1:28">
      <c r="B527" s="86" t="s">
        <v>55</v>
      </c>
      <c r="AB527" s="11">
        <f t="shared" ref="AB527:AB532" si="176">SUM(D527:AA527)</f>
        <v>0</v>
      </c>
    </row>
    <row r="528" spans="1:28">
      <c r="B528" s="86" t="s">
        <v>56</v>
      </c>
      <c r="AB528" s="11">
        <f t="shared" si="176"/>
        <v>0</v>
      </c>
    </row>
    <row r="529" spans="1:30">
      <c r="B529" s="86" t="s">
        <v>16</v>
      </c>
      <c r="T529" s="11"/>
      <c r="AB529" s="11">
        <f t="shared" si="176"/>
        <v>0</v>
      </c>
    </row>
    <row r="530" spans="1:30">
      <c r="B530" s="86"/>
      <c r="T530" s="11"/>
      <c r="AB530" s="11">
        <f t="shared" si="176"/>
        <v>0</v>
      </c>
    </row>
    <row r="531" spans="1:30">
      <c r="B531" s="86" t="s">
        <v>112</v>
      </c>
      <c r="G531">
        <v>1</v>
      </c>
      <c r="AB531" s="11">
        <f t="shared" si="176"/>
        <v>1</v>
      </c>
    </row>
    <row r="532" spans="1:30">
      <c r="B532" s="86" t="s">
        <v>108</v>
      </c>
      <c r="G532">
        <v>2</v>
      </c>
      <c r="H532">
        <v>3</v>
      </c>
      <c r="I532">
        <v>4</v>
      </c>
      <c r="J532">
        <v>12</v>
      </c>
      <c r="K532">
        <v>12</v>
      </c>
      <c r="L532">
        <v>12</v>
      </c>
      <c r="M532">
        <v>12</v>
      </c>
      <c r="N532">
        <v>12</v>
      </c>
      <c r="O532">
        <v>12</v>
      </c>
      <c r="P532">
        <v>12</v>
      </c>
      <c r="Q532">
        <v>7</v>
      </c>
      <c r="AB532" s="11">
        <f t="shared" si="176"/>
        <v>100</v>
      </c>
      <c r="AD532" t="s">
        <v>253</v>
      </c>
    </row>
    <row r="534" spans="1:30">
      <c r="A534" s="83" t="s">
        <v>47</v>
      </c>
      <c r="B534" s="86" t="s">
        <v>57</v>
      </c>
      <c r="D534">
        <f t="shared" ref="D534:I534" si="177">SUM(D536:D539)</f>
        <v>1</v>
      </c>
      <c r="E534">
        <f t="shared" si="177"/>
        <v>1</v>
      </c>
      <c r="F534">
        <f t="shared" si="177"/>
        <v>1</v>
      </c>
      <c r="G534">
        <f t="shared" si="177"/>
        <v>1</v>
      </c>
      <c r="H534">
        <f t="shared" si="177"/>
        <v>1</v>
      </c>
      <c r="I534">
        <f t="shared" si="177"/>
        <v>1</v>
      </c>
      <c r="J534">
        <f>SUM(J536:J539)</f>
        <v>1</v>
      </c>
      <c r="K534">
        <f t="shared" ref="K534:AA534" si="178">SUM(K536:K539)</f>
        <v>1</v>
      </c>
      <c r="L534">
        <f t="shared" si="178"/>
        <v>1</v>
      </c>
      <c r="M534">
        <f t="shared" si="178"/>
        <v>1</v>
      </c>
      <c r="N534">
        <f t="shared" si="178"/>
        <v>1</v>
      </c>
      <c r="O534">
        <f t="shared" si="178"/>
        <v>1</v>
      </c>
      <c r="P534">
        <f t="shared" si="178"/>
        <v>1</v>
      </c>
      <c r="Q534">
        <f t="shared" si="178"/>
        <v>1</v>
      </c>
      <c r="R534">
        <f t="shared" si="178"/>
        <v>1</v>
      </c>
      <c r="S534">
        <f t="shared" si="178"/>
        <v>1</v>
      </c>
      <c r="T534">
        <f t="shared" si="178"/>
        <v>1</v>
      </c>
      <c r="U534">
        <f t="shared" si="178"/>
        <v>1</v>
      </c>
      <c r="V534">
        <f t="shared" si="178"/>
        <v>1</v>
      </c>
      <c r="W534">
        <f t="shared" si="178"/>
        <v>1</v>
      </c>
      <c r="X534">
        <f t="shared" si="178"/>
        <v>1</v>
      </c>
      <c r="Y534">
        <f t="shared" si="178"/>
        <v>1</v>
      </c>
      <c r="Z534">
        <f t="shared" si="178"/>
        <v>1</v>
      </c>
      <c r="AA534">
        <f t="shared" si="178"/>
        <v>1</v>
      </c>
      <c r="AB534" s="11">
        <f>SUM(D534:AA534)</f>
        <v>24</v>
      </c>
    </row>
    <row r="535" spans="1:30">
      <c r="B535" s="86" t="s">
        <v>110</v>
      </c>
      <c r="D535">
        <v>1</v>
      </c>
      <c r="E535">
        <v>1</v>
      </c>
      <c r="F535">
        <v>1</v>
      </c>
      <c r="G535">
        <v>1</v>
      </c>
      <c r="H535">
        <v>1</v>
      </c>
      <c r="I535">
        <v>0.7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0.6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 s="11">
        <f>SUM(D535:AA535)</f>
        <v>16.3</v>
      </c>
    </row>
    <row r="536" spans="1:30">
      <c r="B536" s="86" t="s">
        <v>107</v>
      </c>
      <c r="D536">
        <f t="shared" ref="D536:I536" si="179">D535*0.2</f>
        <v>0.2</v>
      </c>
      <c r="E536">
        <f t="shared" si="179"/>
        <v>0.2</v>
      </c>
      <c r="F536">
        <f t="shared" si="179"/>
        <v>0.2</v>
      </c>
      <c r="G536">
        <f t="shared" si="179"/>
        <v>0.2</v>
      </c>
      <c r="H536">
        <f t="shared" si="179"/>
        <v>0.2</v>
      </c>
      <c r="I536">
        <f t="shared" si="179"/>
        <v>0.13999999999999999</v>
      </c>
      <c r="J536">
        <f>J535*0.2</f>
        <v>0</v>
      </c>
      <c r="K536" s="11">
        <f>K535*0.2</f>
        <v>0</v>
      </c>
      <c r="L536">
        <f t="shared" ref="L536:AA536" si="180">L535*0.2</f>
        <v>0</v>
      </c>
      <c r="M536">
        <f t="shared" si="180"/>
        <v>0</v>
      </c>
      <c r="N536">
        <f t="shared" si="180"/>
        <v>0</v>
      </c>
      <c r="O536">
        <f t="shared" si="180"/>
        <v>0</v>
      </c>
      <c r="P536">
        <f t="shared" si="180"/>
        <v>0</v>
      </c>
      <c r="Q536">
        <f t="shared" si="180"/>
        <v>0.12</v>
      </c>
      <c r="R536">
        <f t="shared" si="180"/>
        <v>0.2</v>
      </c>
      <c r="S536">
        <f t="shared" si="180"/>
        <v>0.2</v>
      </c>
      <c r="T536">
        <f t="shared" si="180"/>
        <v>0.2</v>
      </c>
      <c r="U536">
        <f t="shared" si="180"/>
        <v>0.2</v>
      </c>
      <c r="V536">
        <f t="shared" si="180"/>
        <v>0.2</v>
      </c>
      <c r="W536">
        <f t="shared" si="180"/>
        <v>0.2</v>
      </c>
      <c r="X536">
        <f t="shared" si="180"/>
        <v>0.2</v>
      </c>
      <c r="Y536">
        <f t="shared" si="180"/>
        <v>0.2</v>
      </c>
      <c r="Z536">
        <f t="shared" si="180"/>
        <v>0.2</v>
      </c>
      <c r="AA536">
        <f t="shared" si="180"/>
        <v>0.2</v>
      </c>
      <c r="AB536" s="11">
        <f t="shared" ref="AB536:AB542" si="181">SUM(D536:AA536)</f>
        <v>3.2600000000000007</v>
      </c>
    </row>
    <row r="537" spans="1:30">
      <c r="B537" s="86" t="s">
        <v>105</v>
      </c>
      <c r="P537">
        <v>0.7</v>
      </c>
      <c r="Q537">
        <v>0.4</v>
      </c>
      <c r="AB537" s="11">
        <f t="shared" si="181"/>
        <v>1.1000000000000001</v>
      </c>
    </row>
    <row r="538" spans="1:30">
      <c r="B538" s="86" t="s">
        <v>74</v>
      </c>
      <c r="D538">
        <f>D535*0.8</f>
        <v>0.8</v>
      </c>
      <c r="E538">
        <f>E535*0.8</f>
        <v>0.8</v>
      </c>
      <c r="F538">
        <f>F535*0.8</f>
        <v>0.8</v>
      </c>
      <c r="G538">
        <f>G535*0.8</f>
        <v>0.8</v>
      </c>
      <c r="H538">
        <f t="shared" ref="H538:AA538" si="182">H535*0.8</f>
        <v>0.8</v>
      </c>
      <c r="I538">
        <f t="shared" si="182"/>
        <v>0.55999999999999994</v>
      </c>
      <c r="J538">
        <f t="shared" si="182"/>
        <v>0</v>
      </c>
      <c r="K538">
        <f t="shared" si="182"/>
        <v>0</v>
      </c>
      <c r="L538">
        <f t="shared" si="182"/>
        <v>0</v>
      </c>
      <c r="M538">
        <f t="shared" si="182"/>
        <v>0</v>
      </c>
      <c r="N538">
        <f t="shared" si="182"/>
        <v>0</v>
      </c>
      <c r="O538">
        <f t="shared" si="182"/>
        <v>0</v>
      </c>
      <c r="P538">
        <f t="shared" si="182"/>
        <v>0</v>
      </c>
      <c r="Q538">
        <f t="shared" si="182"/>
        <v>0.48</v>
      </c>
      <c r="R538">
        <f t="shared" si="182"/>
        <v>0.8</v>
      </c>
      <c r="S538">
        <f t="shared" si="182"/>
        <v>0.8</v>
      </c>
      <c r="T538">
        <f t="shared" si="182"/>
        <v>0.8</v>
      </c>
      <c r="U538">
        <f t="shared" si="182"/>
        <v>0.8</v>
      </c>
      <c r="V538">
        <f t="shared" si="182"/>
        <v>0.8</v>
      </c>
      <c r="W538">
        <f t="shared" si="182"/>
        <v>0.8</v>
      </c>
      <c r="X538">
        <f t="shared" si="182"/>
        <v>0.8</v>
      </c>
      <c r="Y538">
        <f t="shared" si="182"/>
        <v>0.8</v>
      </c>
      <c r="Z538">
        <f t="shared" si="182"/>
        <v>0.8</v>
      </c>
      <c r="AA538">
        <f t="shared" si="182"/>
        <v>0.8</v>
      </c>
      <c r="AB538" s="11">
        <f t="shared" si="181"/>
        <v>13.040000000000003</v>
      </c>
    </row>
    <row r="539" spans="1:30">
      <c r="B539" s="86" t="s">
        <v>73</v>
      </c>
      <c r="I539">
        <v>0.3</v>
      </c>
      <c r="J539">
        <v>1</v>
      </c>
      <c r="K539">
        <v>1</v>
      </c>
      <c r="L539">
        <v>1</v>
      </c>
      <c r="M539">
        <v>1</v>
      </c>
      <c r="N539">
        <v>1</v>
      </c>
      <c r="O539">
        <v>1</v>
      </c>
      <c r="P539">
        <v>0.3</v>
      </c>
      <c r="AB539" s="11">
        <f t="shared" si="181"/>
        <v>6.6</v>
      </c>
    </row>
    <row r="540" spans="1:30">
      <c r="B540" s="86" t="s">
        <v>255</v>
      </c>
      <c r="I540">
        <v>0.3</v>
      </c>
      <c r="J540">
        <v>1</v>
      </c>
      <c r="K540">
        <v>1</v>
      </c>
      <c r="L540">
        <v>1</v>
      </c>
      <c r="M540">
        <v>1</v>
      </c>
      <c r="N540">
        <v>1</v>
      </c>
      <c r="O540">
        <v>1</v>
      </c>
      <c r="P540">
        <v>0.3</v>
      </c>
      <c r="AB540" s="11">
        <f t="shared" si="181"/>
        <v>6.6</v>
      </c>
    </row>
    <row r="541" spans="1:30">
      <c r="B541" s="86"/>
      <c r="AB541" s="11">
        <f t="shared" si="181"/>
        <v>0</v>
      </c>
    </row>
    <row r="542" spans="1:30">
      <c r="B542" s="86" t="s">
        <v>113</v>
      </c>
      <c r="I542">
        <v>1</v>
      </c>
      <c r="AB542" s="11">
        <f t="shared" si="181"/>
        <v>1</v>
      </c>
    </row>
    <row r="544" spans="1:30" ht="15">
      <c r="A544" s="83" t="s">
        <v>3</v>
      </c>
      <c r="B544" s="134" t="s">
        <v>62</v>
      </c>
      <c r="C544" s="135">
        <v>39783</v>
      </c>
      <c r="G544" s="84"/>
      <c r="H544" s="84"/>
      <c r="I544" s="84"/>
      <c r="J544" s="84"/>
      <c r="K544" s="84"/>
      <c r="AB544" s="128"/>
    </row>
    <row r="545" spans="1:30">
      <c r="B545" s="86" t="s">
        <v>51</v>
      </c>
      <c r="D545" t="s">
        <v>215</v>
      </c>
      <c r="P545" t="s">
        <v>219</v>
      </c>
      <c r="AB545" s="11">
        <f>SUM(AB547:AB550)</f>
        <v>24</v>
      </c>
      <c r="AD545" s="83" t="s">
        <v>232</v>
      </c>
    </row>
    <row r="546" spans="1:30">
      <c r="B546" s="86" t="s">
        <v>53</v>
      </c>
      <c r="C546" s="90" t="s">
        <v>87</v>
      </c>
      <c r="D546">
        <v>0</v>
      </c>
      <c r="E546">
        <v>1</v>
      </c>
      <c r="F546">
        <v>2</v>
      </c>
      <c r="G546">
        <v>3</v>
      </c>
      <c r="H546">
        <v>4</v>
      </c>
      <c r="I546">
        <v>5</v>
      </c>
      <c r="J546">
        <v>6</v>
      </c>
      <c r="K546">
        <v>7</v>
      </c>
      <c r="L546">
        <v>8</v>
      </c>
      <c r="M546">
        <v>9</v>
      </c>
      <c r="N546">
        <v>10</v>
      </c>
      <c r="O546">
        <v>11</v>
      </c>
      <c r="P546">
        <v>12</v>
      </c>
      <c r="Q546">
        <v>13</v>
      </c>
      <c r="R546">
        <v>14</v>
      </c>
      <c r="S546">
        <v>15</v>
      </c>
      <c r="T546">
        <v>16</v>
      </c>
      <c r="U546">
        <v>17</v>
      </c>
      <c r="V546">
        <v>18</v>
      </c>
      <c r="W546">
        <v>19</v>
      </c>
      <c r="X546">
        <v>20</v>
      </c>
      <c r="Y546">
        <v>21</v>
      </c>
      <c r="Z546">
        <v>22</v>
      </c>
      <c r="AA546">
        <v>23</v>
      </c>
      <c r="AB546" s="86" t="s">
        <v>57</v>
      </c>
      <c r="AD546" s="11">
        <f>SUM(AD547:AD550)</f>
        <v>168</v>
      </c>
    </row>
    <row r="547" spans="1:30">
      <c r="B547" s="86" t="s">
        <v>54</v>
      </c>
      <c r="D547">
        <v>1</v>
      </c>
      <c r="E547">
        <v>1</v>
      </c>
      <c r="F547">
        <v>1</v>
      </c>
      <c r="G547">
        <v>1</v>
      </c>
      <c r="H547">
        <v>1</v>
      </c>
      <c r="I547">
        <v>1</v>
      </c>
      <c r="J547">
        <v>1</v>
      </c>
      <c r="K547">
        <v>1</v>
      </c>
      <c r="L547">
        <v>0.4</v>
      </c>
      <c r="M547">
        <v>0.7</v>
      </c>
      <c r="N547">
        <v>1</v>
      </c>
      <c r="O547">
        <v>1</v>
      </c>
      <c r="P547">
        <v>1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 s="11">
        <f t="shared" ref="AB547:AB554" si="183">SUM(D547:AA547)</f>
        <v>23.1</v>
      </c>
      <c r="AD547" s="11">
        <f>AB414+AB437+AB459+AB480+AB502+AB526+AB547</f>
        <v>150.6</v>
      </c>
    </row>
    <row r="548" spans="1:30">
      <c r="B548" s="86" t="s">
        <v>55</v>
      </c>
      <c r="AB548" s="11">
        <f t="shared" si="183"/>
        <v>0</v>
      </c>
      <c r="AD548" s="11">
        <f>AB415+AB438+AB460+AB481+AB503+AB527+AB548</f>
        <v>1</v>
      </c>
    </row>
    <row r="549" spans="1:30">
      <c r="B549" s="86" t="s">
        <v>56</v>
      </c>
      <c r="AB549" s="11">
        <f t="shared" si="183"/>
        <v>0</v>
      </c>
      <c r="AD549" s="11">
        <f>AB416+AB439+AB461+AB482+AB504+AB528+AB549</f>
        <v>5.5</v>
      </c>
    </row>
    <row r="550" spans="1:30">
      <c r="B550" s="86" t="s">
        <v>16</v>
      </c>
      <c r="L550">
        <v>0.6</v>
      </c>
      <c r="M550">
        <v>0.3</v>
      </c>
      <c r="T550" s="11"/>
      <c r="AB550" s="11">
        <f t="shared" si="183"/>
        <v>0.89999999999999991</v>
      </c>
      <c r="AD550" s="11">
        <f>AB417+AB440+AB462+AB483+AB505+AB529+AB550</f>
        <v>10.9</v>
      </c>
    </row>
    <row r="551" spans="1:30">
      <c r="B551" s="86" t="s">
        <v>256</v>
      </c>
      <c r="L551">
        <v>0.6</v>
      </c>
      <c r="M551">
        <v>0.3</v>
      </c>
      <c r="T551" s="11"/>
      <c r="AB551" s="11">
        <f t="shared" si="183"/>
        <v>0.89999999999999991</v>
      </c>
    </row>
    <row r="552" spans="1:30">
      <c r="B552" s="86"/>
      <c r="AB552" s="11">
        <f t="shared" si="183"/>
        <v>0</v>
      </c>
    </row>
    <row r="553" spans="1:30">
      <c r="B553" s="86" t="s">
        <v>112</v>
      </c>
      <c r="L553">
        <v>1</v>
      </c>
      <c r="AB553" s="11">
        <f t="shared" si="183"/>
        <v>1</v>
      </c>
      <c r="AD553" s="11">
        <f>AB420+AB443+AB464+AB486+AB509+AB531+AB553</f>
        <v>2</v>
      </c>
    </row>
    <row r="554" spans="1:30">
      <c r="B554" s="86" t="s">
        <v>108</v>
      </c>
      <c r="G554">
        <v>1</v>
      </c>
      <c r="N554">
        <v>1</v>
      </c>
      <c r="X554">
        <v>1</v>
      </c>
      <c r="AB554" s="11">
        <f t="shared" si="183"/>
        <v>3</v>
      </c>
      <c r="AD554" s="11">
        <f>AB421+AB444+AB465+AB487+AB510+AB532+AB554</f>
        <v>116</v>
      </c>
    </row>
    <row r="556" spans="1:30">
      <c r="A556" s="83" t="s">
        <v>47</v>
      </c>
      <c r="B556" s="86" t="s">
        <v>57</v>
      </c>
      <c r="D556">
        <f t="shared" ref="D556:V556" si="184">SUM(D558:D561)</f>
        <v>1</v>
      </c>
      <c r="E556">
        <f t="shared" si="184"/>
        <v>1</v>
      </c>
      <c r="F556">
        <f t="shared" si="184"/>
        <v>1</v>
      </c>
      <c r="G556">
        <f t="shared" si="184"/>
        <v>1</v>
      </c>
      <c r="H556">
        <f t="shared" si="184"/>
        <v>1</v>
      </c>
      <c r="I556">
        <f t="shared" si="184"/>
        <v>1</v>
      </c>
      <c r="J556">
        <f t="shared" si="184"/>
        <v>1</v>
      </c>
      <c r="K556">
        <f t="shared" si="184"/>
        <v>1</v>
      </c>
      <c r="L556">
        <f t="shared" si="184"/>
        <v>1</v>
      </c>
      <c r="M556">
        <f t="shared" si="184"/>
        <v>1</v>
      </c>
      <c r="N556">
        <f t="shared" si="184"/>
        <v>1</v>
      </c>
      <c r="O556">
        <f t="shared" si="184"/>
        <v>1</v>
      </c>
      <c r="P556">
        <f t="shared" si="184"/>
        <v>1</v>
      </c>
      <c r="Q556">
        <f t="shared" si="184"/>
        <v>1</v>
      </c>
      <c r="R556">
        <f t="shared" si="184"/>
        <v>1</v>
      </c>
      <c r="S556">
        <f t="shared" si="184"/>
        <v>1</v>
      </c>
      <c r="T556">
        <f t="shared" si="184"/>
        <v>1</v>
      </c>
      <c r="U556">
        <f t="shared" si="184"/>
        <v>1</v>
      </c>
      <c r="V556">
        <f t="shared" si="184"/>
        <v>1</v>
      </c>
      <c r="W556">
        <f>SUM(W558:W561)</f>
        <v>1</v>
      </c>
      <c r="X556">
        <f>SUM(X558:X561)</f>
        <v>1</v>
      </c>
      <c r="Y556">
        <f>SUM(Y558:Y561)</f>
        <v>1</v>
      </c>
      <c r="Z556">
        <f>SUM(Z558:Z561)</f>
        <v>1</v>
      </c>
      <c r="AA556">
        <f>SUM(AA558:AA561)</f>
        <v>1</v>
      </c>
      <c r="AB556" s="11">
        <f>SUM(D556:AA556)</f>
        <v>24</v>
      </c>
      <c r="AD556" s="11">
        <f>SUM(AD558:AD561)</f>
        <v>168.03000000000003</v>
      </c>
    </row>
    <row r="557" spans="1:30">
      <c r="B557" s="86" t="s">
        <v>110</v>
      </c>
      <c r="D557">
        <v>1</v>
      </c>
      <c r="E557">
        <v>1</v>
      </c>
      <c r="F557">
        <v>1</v>
      </c>
      <c r="G557">
        <v>1</v>
      </c>
      <c r="H557">
        <v>1</v>
      </c>
      <c r="I557">
        <v>1</v>
      </c>
      <c r="J557">
        <v>1</v>
      </c>
      <c r="K557">
        <v>1</v>
      </c>
      <c r="L557">
        <v>1</v>
      </c>
      <c r="M557">
        <v>1</v>
      </c>
      <c r="N557">
        <v>1</v>
      </c>
      <c r="O557">
        <v>1</v>
      </c>
      <c r="P557">
        <v>1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 s="11">
        <f>SUM(D557:AA557)</f>
        <v>24</v>
      </c>
      <c r="AD557" s="11">
        <f>AB424+AB447+AB468+AB490+AB513+AB535+AB557</f>
        <v>108.42999999999999</v>
      </c>
    </row>
    <row r="558" spans="1:30">
      <c r="B558" s="86" t="s">
        <v>107</v>
      </c>
      <c r="D558">
        <f t="shared" ref="D558:I558" si="185">D557*0.2</f>
        <v>0.2</v>
      </c>
      <c r="E558">
        <f t="shared" si="185"/>
        <v>0.2</v>
      </c>
      <c r="F558">
        <f t="shared" si="185"/>
        <v>0.2</v>
      </c>
      <c r="G558">
        <f t="shared" si="185"/>
        <v>0.2</v>
      </c>
      <c r="H558">
        <f t="shared" si="185"/>
        <v>0.2</v>
      </c>
      <c r="I558">
        <f t="shared" si="185"/>
        <v>0.2</v>
      </c>
      <c r="J558">
        <f>J557*0.2</f>
        <v>0.2</v>
      </c>
      <c r="K558" s="11">
        <f>K557*0.2</f>
        <v>0.2</v>
      </c>
      <c r="L558">
        <f t="shared" ref="L558:AA558" si="186">L557*0.2</f>
        <v>0.2</v>
      </c>
      <c r="M558">
        <f t="shared" si="186"/>
        <v>0.2</v>
      </c>
      <c r="N558">
        <f t="shared" si="186"/>
        <v>0.2</v>
      </c>
      <c r="O558">
        <f t="shared" si="186"/>
        <v>0.2</v>
      </c>
      <c r="P558">
        <f t="shared" si="186"/>
        <v>0.2</v>
      </c>
      <c r="Q558">
        <f t="shared" si="186"/>
        <v>0.2</v>
      </c>
      <c r="R558">
        <f t="shared" si="186"/>
        <v>0.2</v>
      </c>
      <c r="S558">
        <f t="shared" si="186"/>
        <v>0.2</v>
      </c>
      <c r="T558">
        <f t="shared" si="186"/>
        <v>0.2</v>
      </c>
      <c r="U558">
        <f t="shared" si="186"/>
        <v>0.2</v>
      </c>
      <c r="V558">
        <f t="shared" si="186"/>
        <v>0.2</v>
      </c>
      <c r="W558">
        <f t="shared" si="186"/>
        <v>0.2</v>
      </c>
      <c r="X558">
        <f t="shared" si="186"/>
        <v>0.2</v>
      </c>
      <c r="Y558">
        <f t="shared" si="186"/>
        <v>0.2</v>
      </c>
      <c r="Z558">
        <f t="shared" si="186"/>
        <v>0.2</v>
      </c>
      <c r="AA558">
        <f t="shared" si="186"/>
        <v>0.2</v>
      </c>
      <c r="AB558" s="11">
        <f t="shared" ref="AB558:AB563" si="187">SUM(D558:AA558)</f>
        <v>4.8000000000000016</v>
      </c>
      <c r="AD558" s="11">
        <f>AB425+AB448+AB469+AB491+AB514+AB536+AB558</f>
        <v>21.686000000000007</v>
      </c>
    </row>
    <row r="559" spans="1:30">
      <c r="B559" s="86" t="s">
        <v>105</v>
      </c>
      <c r="AB559" s="11">
        <f t="shared" si="187"/>
        <v>0</v>
      </c>
      <c r="AD559" s="11">
        <f>AB426+AB449+AB470+AB492+AB515+AB537+AB559</f>
        <v>15.399999999999999</v>
      </c>
    </row>
    <row r="560" spans="1:30">
      <c r="B560" s="86" t="s">
        <v>74</v>
      </c>
      <c r="D560">
        <f t="shared" ref="D560:K560" si="188">D557*0.8</f>
        <v>0.8</v>
      </c>
      <c r="E560">
        <f t="shared" si="188"/>
        <v>0.8</v>
      </c>
      <c r="F560">
        <f t="shared" si="188"/>
        <v>0.8</v>
      </c>
      <c r="G560">
        <f t="shared" si="188"/>
        <v>0.8</v>
      </c>
      <c r="H560">
        <f t="shared" si="188"/>
        <v>0.8</v>
      </c>
      <c r="I560">
        <f t="shared" si="188"/>
        <v>0.8</v>
      </c>
      <c r="J560">
        <f t="shared" si="188"/>
        <v>0.8</v>
      </c>
      <c r="K560">
        <f t="shared" si="188"/>
        <v>0.8</v>
      </c>
      <c r="L560">
        <f>L557*0.8</f>
        <v>0.8</v>
      </c>
      <c r="M560">
        <f>M557*0.8</f>
        <v>0.8</v>
      </c>
      <c r="N560">
        <f>N557*0.8</f>
        <v>0.8</v>
      </c>
      <c r="O560">
        <f t="shared" ref="O560:V560" si="189">O557*0.8</f>
        <v>0.8</v>
      </c>
      <c r="P560">
        <f t="shared" si="189"/>
        <v>0.8</v>
      </c>
      <c r="Q560">
        <f t="shared" si="189"/>
        <v>0.8</v>
      </c>
      <c r="R560">
        <f t="shared" si="189"/>
        <v>0.8</v>
      </c>
      <c r="S560">
        <f t="shared" si="189"/>
        <v>0.8</v>
      </c>
      <c r="T560">
        <f t="shared" si="189"/>
        <v>0.8</v>
      </c>
      <c r="U560">
        <f t="shared" si="189"/>
        <v>0.8</v>
      </c>
      <c r="V560">
        <f t="shared" si="189"/>
        <v>0.8</v>
      </c>
      <c r="W560">
        <f>W557*0.8</f>
        <v>0.8</v>
      </c>
      <c r="X560">
        <f>X557*0.8</f>
        <v>0.8</v>
      </c>
      <c r="Y560">
        <f>Y557*0.8</f>
        <v>0.8</v>
      </c>
      <c r="Z560">
        <f>Z557*0.8</f>
        <v>0.8</v>
      </c>
      <c r="AA560">
        <f>AA557*0.8</f>
        <v>0.8</v>
      </c>
      <c r="AB560" s="11">
        <f t="shared" si="187"/>
        <v>19.200000000000006</v>
      </c>
      <c r="AD560" s="11">
        <f>AB427+AB450+AB471+AB493+AB516+AB538+AB560</f>
        <v>107.54400000000003</v>
      </c>
    </row>
    <row r="561" spans="1:30">
      <c r="B561" s="86" t="s">
        <v>73</v>
      </c>
      <c r="AB561" s="11">
        <f t="shared" si="187"/>
        <v>0</v>
      </c>
      <c r="AD561" s="11">
        <f>AB428+AB451+AB472+AB494+AB517+AB539+AB561</f>
        <v>23.4</v>
      </c>
    </row>
    <row r="562" spans="1:30">
      <c r="B562" s="86"/>
      <c r="AB562" s="11">
        <f t="shared" si="187"/>
        <v>0</v>
      </c>
    </row>
    <row r="563" spans="1:30">
      <c r="B563" s="86" t="s">
        <v>113</v>
      </c>
      <c r="AB563" s="11">
        <f t="shared" si="187"/>
        <v>0</v>
      </c>
      <c r="AD563" s="11">
        <f>AB431+AB454+AB475+AB497+AB521+AB542+AB563</f>
        <v>4</v>
      </c>
    </row>
    <row r="565" spans="1:30" ht="15">
      <c r="A565" s="83" t="s">
        <v>3</v>
      </c>
      <c r="B565" s="134" t="s">
        <v>224</v>
      </c>
      <c r="C565" s="135">
        <v>39784</v>
      </c>
      <c r="G565" s="84"/>
      <c r="H565" s="84"/>
      <c r="I565" s="84"/>
      <c r="J565" s="84"/>
      <c r="K565" s="84"/>
      <c r="AB565" s="128"/>
    </row>
    <row r="566" spans="1:30">
      <c r="B566" s="86" t="s">
        <v>51</v>
      </c>
      <c r="D566" t="s">
        <v>219</v>
      </c>
      <c r="L566" t="s">
        <v>217</v>
      </c>
      <c r="T566" t="s">
        <v>216</v>
      </c>
      <c r="AB566" s="11">
        <f>SUM(AB568:AB571)</f>
        <v>24</v>
      </c>
    </row>
    <row r="567" spans="1:30">
      <c r="B567" s="86" t="s">
        <v>53</v>
      </c>
      <c r="C567" s="90" t="s">
        <v>87</v>
      </c>
      <c r="D567">
        <v>0</v>
      </c>
      <c r="E567">
        <v>1</v>
      </c>
      <c r="F567">
        <v>2</v>
      </c>
      <c r="G567">
        <v>3</v>
      </c>
      <c r="H567">
        <v>4</v>
      </c>
      <c r="I567">
        <v>5</v>
      </c>
      <c r="J567">
        <v>6</v>
      </c>
      <c r="K567">
        <v>7</v>
      </c>
      <c r="L567">
        <v>8</v>
      </c>
      <c r="M567">
        <v>9</v>
      </c>
      <c r="N567">
        <v>10</v>
      </c>
      <c r="O567">
        <v>11</v>
      </c>
      <c r="P567">
        <v>12</v>
      </c>
      <c r="Q567">
        <v>13</v>
      </c>
      <c r="R567">
        <v>14</v>
      </c>
      <c r="S567">
        <v>15</v>
      </c>
      <c r="T567">
        <v>16</v>
      </c>
      <c r="U567">
        <v>17</v>
      </c>
      <c r="V567">
        <v>18</v>
      </c>
      <c r="W567">
        <v>19</v>
      </c>
      <c r="X567">
        <v>20</v>
      </c>
      <c r="Y567">
        <v>21</v>
      </c>
      <c r="Z567">
        <v>22</v>
      </c>
      <c r="AA567">
        <v>23</v>
      </c>
      <c r="AB567" s="86" t="s">
        <v>57</v>
      </c>
    </row>
    <row r="568" spans="1:30">
      <c r="B568" s="86" t="s">
        <v>54</v>
      </c>
      <c r="D568">
        <v>1</v>
      </c>
      <c r="E568">
        <v>1</v>
      </c>
      <c r="F568">
        <v>1</v>
      </c>
      <c r="G568">
        <v>1</v>
      </c>
      <c r="H568">
        <v>1</v>
      </c>
      <c r="I568">
        <v>1</v>
      </c>
      <c r="J568">
        <v>1</v>
      </c>
      <c r="K568">
        <v>1</v>
      </c>
      <c r="L568">
        <v>1</v>
      </c>
      <c r="M568">
        <v>1</v>
      </c>
      <c r="N568">
        <v>1</v>
      </c>
      <c r="O568">
        <v>1</v>
      </c>
      <c r="P568">
        <v>0.9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 s="11">
        <f>SUM(D568:AA568)</f>
        <v>23.9</v>
      </c>
    </row>
    <row r="569" spans="1:30">
      <c r="B569" s="86" t="s">
        <v>55</v>
      </c>
      <c r="AB569" s="11">
        <f t="shared" ref="AB569:AB575" si="190">SUM(D569:AA569)</f>
        <v>0</v>
      </c>
    </row>
    <row r="570" spans="1:30">
      <c r="B570" s="86" t="s">
        <v>56</v>
      </c>
      <c r="AB570" s="11">
        <f t="shared" si="190"/>
        <v>0</v>
      </c>
    </row>
    <row r="571" spans="1:30">
      <c r="B571" s="86" t="s">
        <v>16</v>
      </c>
      <c r="P571">
        <v>0.1</v>
      </c>
      <c r="T571" s="11"/>
      <c r="AB571" s="11">
        <f t="shared" si="190"/>
        <v>0.1</v>
      </c>
    </row>
    <row r="572" spans="1:30">
      <c r="B572" s="86" t="s">
        <v>274</v>
      </c>
      <c r="P572">
        <v>0.1</v>
      </c>
      <c r="T572" s="11"/>
      <c r="AB572" s="11">
        <f t="shared" si="190"/>
        <v>0.1</v>
      </c>
      <c r="AD572" t="s">
        <v>275</v>
      </c>
    </row>
    <row r="573" spans="1:30">
      <c r="AB573" s="11">
        <f t="shared" si="190"/>
        <v>0</v>
      </c>
    </row>
    <row r="574" spans="1:30">
      <c r="B574" s="86" t="s">
        <v>112</v>
      </c>
      <c r="AB574" s="11">
        <f t="shared" si="190"/>
        <v>0</v>
      </c>
    </row>
    <row r="575" spans="1:30">
      <c r="B575" s="86" t="s">
        <v>108</v>
      </c>
      <c r="D575">
        <v>1</v>
      </c>
      <c r="N575">
        <v>11</v>
      </c>
      <c r="O575">
        <v>12</v>
      </c>
      <c r="P575">
        <v>12</v>
      </c>
      <c r="AB575" s="11">
        <f t="shared" si="190"/>
        <v>36</v>
      </c>
      <c r="AD575" t="s">
        <v>265</v>
      </c>
    </row>
    <row r="576" spans="1:30">
      <c r="AD576" t="s">
        <v>266</v>
      </c>
    </row>
    <row r="577" spans="1:28">
      <c r="A577" s="83" t="s">
        <v>47</v>
      </c>
      <c r="B577" s="86" t="s">
        <v>57</v>
      </c>
      <c r="D577">
        <f t="shared" ref="D577:I577" si="191">SUM(D579:D582)</f>
        <v>1</v>
      </c>
      <c r="E577">
        <f t="shared" si="191"/>
        <v>1</v>
      </c>
      <c r="F577">
        <f t="shared" si="191"/>
        <v>1</v>
      </c>
      <c r="G577">
        <f t="shared" si="191"/>
        <v>1</v>
      </c>
      <c r="H577">
        <f t="shared" si="191"/>
        <v>1</v>
      </c>
      <c r="I577">
        <f t="shared" si="191"/>
        <v>1</v>
      </c>
      <c r="J577">
        <f>SUM(J579:J582)</f>
        <v>1</v>
      </c>
      <c r="K577">
        <f t="shared" ref="K577:AA577" si="192">SUM(K579:K582)</f>
        <v>1</v>
      </c>
      <c r="L577">
        <f t="shared" si="192"/>
        <v>1</v>
      </c>
      <c r="M577">
        <f t="shared" si="192"/>
        <v>1</v>
      </c>
      <c r="N577">
        <f t="shared" si="192"/>
        <v>1</v>
      </c>
      <c r="O577">
        <f t="shared" si="192"/>
        <v>1</v>
      </c>
      <c r="P577">
        <f t="shared" si="192"/>
        <v>1</v>
      </c>
      <c r="Q577">
        <f t="shared" si="192"/>
        <v>1</v>
      </c>
      <c r="R577">
        <f t="shared" si="192"/>
        <v>1</v>
      </c>
      <c r="S577">
        <f t="shared" si="192"/>
        <v>1</v>
      </c>
      <c r="T577">
        <f t="shared" si="192"/>
        <v>1</v>
      </c>
      <c r="U577">
        <f t="shared" si="192"/>
        <v>1</v>
      </c>
      <c r="V577">
        <f t="shared" si="192"/>
        <v>1</v>
      </c>
      <c r="W577">
        <f t="shared" si="192"/>
        <v>1</v>
      </c>
      <c r="X577">
        <f t="shared" si="192"/>
        <v>1</v>
      </c>
      <c r="Y577">
        <f t="shared" si="192"/>
        <v>1</v>
      </c>
      <c r="Z577">
        <f t="shared" si="192"/>
        <v>1</v>
      </c>
      <c r="AA577">
        <f t="shared" si="192"/>
        <v>1</v>
      </c>
      <c r="AB577" s="11">
        <f t="shared" ref="AB577:AB583" si="193">SUM(D577:AA577)</f>
        <v>24</v>
      </c>
    </row>
    <row r="578" spans="1:28">
      <c r="B578" s="86" t="s">
        <v>110</v>
      </c>
      <c r="D578">
        <v>1</v>
      </c>
      <c r="E578">
        <v>1</v>
      </c>
      <c r="F578">
        <v>1</v>
      </c>
      <c r="G578">
        <v>1</v>
      </c>
      <c r="H578">
        <v>1</v>
      </c>
      <c r="I578">
        <v>1</v>
      </c>
      <c r="J578">
        <v>1</v>
      </c>
      <c r="K578">
        <v>1</v>
      </c>
      <c r="L578">
        <v>1</v>
      </c>
      <c r="M578">
        <v>1</v>
      </c>
      <c r="N578">
        <v>0</v>
      </c>
      <c r="O578">
        <v>0</v>
      </c>
      <c r="P578">
        <v>0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 s="11">
        <f t="shared" si="193"/>
        <v>21</v>
      </c>
    </row>
    <row r="579" spans="1:28">
      <c r="B579" s="86" t="s">
        <v>107</v>
      </c>
      <c r="D579">
        <f t="shared" ref="D579:I579" si="194">D578*0.2</f>
        <v>0.2</v>
      </c>
      <c r="E579">
        <f t="shared" si="194"/>
        <v>0.2</v>
      </c>
      <c r="F579">
        <f t="shared" si="194"/>
        <v>0.2</v>
      </c>
      <c r="G579">
        <f t="shared" si="194"/>
        <v>0.2</v>
      </c>
      <c r="H579">
        <f t="shared" si="194"/>
        <v>0.2</v>
      </c>
      <c r="I579">
        <f t="shared" si="194"/>
        <v>0.2</v>
      </c>
      <c r="J579">
        <f>J578*0.2</f>
        <v>0.2</v>
      </c>
      <c r="K579">
        <f t="shared" ref="K579:AA579" si="195">K578*0.2</f>
        <v>0.2</v>
      </c>
      <c r="L579">
        <f t="shared" si="195"/>
        <v>0.2</v>
      </c>
      <c r="M579">
        <f t="shared" si="195"/>
        <v>0.2</v>
      </c>
      <c r="N579">
        <f t="shared" si="195"/>
        <v>0</v>
      </c>
      <c r="O579">
        <f t="shared" si="195"/>
        <v>0</v>
      </c>
      <c r="P579">
        <f t="shared" si="195"/>
        <v>0</v>
      </c>
      <c r="Q579">
        <f t="shared" si="195"/>
        <v>0.2</v>
      </c>
      <c r="R579">
        <f t="shared" si="195"/>
        <v>0.2</v>
      </c>
      <c r="S579">
        <f t="shared" si="195"/>
        <v>0.2</v>
      </c>
      <c r="T579">
        <f t="shared" si="195"/>
        <v>0.2</v>
      </c>
      <c r="U579">
        <f t="shared" si="195"/>
        <v>0.2</v>
      </c>
      <c r="V579">
        <f t="shared" si="195"/>
        <v>0.2</v>
      </c>
      <c r="W579">
        <f t="shared" si="195"/>
        <v>0.2</v>
      </c>
      <c r="X579">
        <f t="shared" si="195"/>
        <v>0.2</v>
      </c>
      <c r="Y579">
        <f t="shared" si="195"/>
        <v>0.2</v>
      </c>
      <c r="Z579">
        <f t="shared" si="195"/>
        <v>0.2</v>
      </c>
      <c r="AA579">
        <f t="shared" si="195"/>
        <v>0.2</v>
      </c>
      <c r="AB579" s="11">
        <f t="shared" si="193"/>
        <v>4.2000000000000011</v>
      </c>
    </row>
    <row r="580" spans="1:28">
      <c r="B580" s="86" t="s">
        <v>105</v>
      </c>
      <c r="P580">
        <v>0.5</v>
      </c>
      <c r="AB580" s="11">
        <f t="shared" si="193"/>
        <v>0.5</v>
      </c>
    </row>
    <row r="581" spans="1:28">
      <c r="B581" s="86" t="s">
        <v>74</v>
      </c>
      <c r="D581">
        <f t="shared" ref="D581:I581" si="196">D578*0.8</f>
        <v>0.8</v>
      </c>
      <c r="E581">
        <f t="shared" si="196"/>
        <v>0.8</v>
      </c>
      <c r="F581">
        <f t="shared" si="196"/>
        <v>0.8</v>
      </c>
      <c r="G581">
        <f t="shared" si="196"/>
        <v>0.8</v>
      </c>
      <c r="H581">
        <f t="shared" si="196"/>
        <v>0.8</v>
      </c>
      <c r="I581">
        <f t="shared" si="196"/>
        <v>0.8</v>
      </c>
      <c r="J581">
        <f>J578*0.8</f>
        <v>0.8</v>
      </c>
      <c r="K581">
        <f>K578*0.8</f>
        <v>0.8</v>
      </c>
      <c r="L581">
        <f>L578*0.8</f>
        <v>0.8</v>
      </c>
      <c r="M581">
        <f>M578*0.8</f>
        <v>0.8</v>
      </c>
      <c r="N581">
        <v>0.3</v>
      </c>
      <c r="O581">
        <f t="shared" ref="O581:Y581" si="197">O578*0.8</f>
        <v>0</v>
      </c>
      <c r="P581">
        <f t="shared" si="197"/>
        <v>0</v>
      </c>
      <c r="Q581">
        <f t="shared" si="197"/>
        <v>0.8</v>
      </c>
      <c r="R581">
        <f t="shared" si="197"/>
        <v>0.8</v>
      </c>
      <c r="S581">
        <f t="shared" si="197"/>
        <v>0.8</v>
      </c>
      <c r="T581">
        <f t="shared" si="197"/>
        <v>0.8</v>
      </c>
      <c r="U581">
        <f t="shared" si="197"/>
        <v>0.8</v>
      </c>
      <c r="V581">
        <f t="shared" si="197"/>
        <v>0.8</v>
      </c>
      <c r="W581">
        <f t="shared" si="197"/>
        <v>0.8</v>
      </c>
      <c r="X581">
        <f t="shared" si="197"/>
        <v>0.8</v>
      </c>
      <c r="Y581">
        <f t="shared" si="197"/>
        <v>0.8</v>
      </c>
      <c r="Z581">
        <f>Z578*0.8</f>
        <v>0.8</v>
      </c>
      <c r="AA581">
        <f>AA578*0.8</f>
        <v>0.8</v>
      </c>
      <c r="AB581" s="11">
        <f t="shared" si="193"/>
        <v>17.100000000000005</v>
      </c>
    </row>
    <row r="582" spans="1:28">
      <c r="B582" s="86" t="s">
        <v>73</v>
      </c>
      <c r="N582">
        <v>0.7</v>
      </c>
      <c r="O582">
        <v>1</v>
      </c>
      <c r="P582">
        <v>0.5</v>
      </c>
      <c r="AB582" s="11">
        <f t="shared" si="193"/>
        <v>2.2000000000000002</v>
      </c>
    </row>
    <row r="583" spans="1:28">
      <c r="B583" s="86" t="s">
        <v>268</v>
      </c>
      <c r="N583">
        <v>0.7</v>
      </c>
      <c r="O583">
        <v>1</v>
      </c>
      <c r="P583">
        <v>0.5</v>
      </c>
      <c r="AB583" s="11">
        <f t="shared" si="193"/>
        <v>2.2000000000000002</v>
      </c>
    </row>
    <row r="584" spans="1:28">
      <c r="B584" s="86"/>
      <c r="AB584" s="11"/>
    </row>
    <row r="585" spans="1:28">
      <c r="B585" s="86" t="s">
        <v>113</v>
      </c>
      <c r="AB585" s="11">
        <f>SUM(D585:AA585)</f>
        <v>0</v>
      </c>
    </row>
    <row r="588" spans="1:28" ht="15">
      <c r="A588" s="83" t="s">
        <v>3</v>
      </c>
      <c r="B588" s="134" t="s">
        <v>226</v>
      </c>
      <c r="C588" s="135">
        <v>39785</v>
      </c>
      <c r="G588" s="84"/>
      <c r="H588" s="84"/>
      <c r="I588" s="84"/>
      <c r="J588" s="84"/>
      <c r="K588" s="84"/>
      <c r="AB588" s="128"/>
    </row>
    <row r="589" spans="1:28">
      <c r="B589" s="86" t="s">
        <v>51</v>
      </c>
      <c r="D589" t="s">
        <v>215</v>
      </c>
      <c r="L589" t="s">
        <v>217</v>
      </c>
      <c r="T589" t="s">
        <v>218</v>
      </c>
      <c r="AB589" s="11">
        <f>SUM(AB591:AB594)</f>
        <v>24</v>
      </c>
    </row>
    <row r="590" spans="1:28">
      <c r="B590" s="86" t="s">
        <v>53</v>
      </c>
      <c r="C590" s="90" t="s">
        <v>87</v>
      </c>
      <c r="D590">
        <v>0</v>
      </c>
      <c r="E590">
        <v>1</v>
      </c>
      <c r="F590">
        <v>2</v>
      </c>
      <c r="G590">
        <v>3</v>
      </c>
      <c r="H590">
        <v>4</v>
      </c>
      <c r="I590">
        <v>5</v>
      </c>
      <c r="J590">
        <v>6</v>
      </c>
      <c r="K590">
        <v>7</v>
      </c>
      <c r="L590">
        <v>8</v>
      </c>
      <c r="M590">
        <v>9</v>
      </c>
      <c r="N590">
        <v>10</v>
      </c>
      <c r="O590">
        <v>11</v>
      </c>
      <c r="P590">
        <v>12</v>
      </c>
      <c r="Q590">
        <v>13</v>
      </c>
      <c r="R590">
        <v>14</v>
      </c>
      <c r="S590">
        <v>15</v>
      </c>
      <c r="T590">
        <v>16</v>
      </c>
      <c r="U590">
        <v>17</v>
      </c>
      <c r="V590">
        <v>18</v>
      </c>
      <c r="W590">
        <v>19</v>
      </c>
      <c r="X590">
        <v>20</v>
      </c>
      <c r="Y590">
        <v>21</v>
      </c>
      <c r="Z590">
        <v>22</v>
      </c>
      <c r="AA590">
        <v>23</v>
      </c>
      <c r="AB590" s="86" t="s">
        <v>57</v>
      </c>
    </row>
    <row r="591" spans="1:28">
      <c r="B591" s="86" t="s">
        <v>54</v>
      </c>
      <c r="D591">
        <v>1</v>
      </c>
      <c r="E591">
        <v>1</v>
      </c>
      <c r="F591">
        <v>1</v>
      </c>
      <c r="G591">
        <v>1</v>
      </c>
      <c r="H591">
        <v>1</v>
      </c>
      <c r="I591">
        <v>1</v>
      </c>
      <c r="J591">
        <v>1</v>
      </c>
      <c r="K591">
        <v>1</v>
      </c>
      <c r="L591">
        <v>1</v>
      </c>
      <c r="M591">
        <v>1</v>
      </c>
      <c r="N591">
        <v>1</v>
      </c>
      <c r="O591">
        <v>1</v>
      </c>
      <c r="P591">
        <v>1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 s="11">
        <f t="shared" ref="AB591:AB597" si="198">SUM(D591:AA591)</f>
        <v>24</v>
      </c>
    </row>
    <row r="592" spans="1:28">
      <c r="B592" s="86" t="s">
        <v>55</v>
      </c>
      <c r="AB592" s="11">
        <f t="shared" si="198"/>
        <v>0</v>
      </c>
    </row>
    <row r="593" spans="1:28">
      <c r="B593" s="86" t="s">
        <v>56</v>
      </c>
      <c r="AB593" s="11">
        <f t="shared" si="198"/>
        <v>0</v>
      </c>
    </row>
    <row r="594" spans="1:28">
      <c r="B594" s="86" t="s">
        <v>16</v>
      </c>
      <c r="T594" s="11"/>
      <c r="AB594" s="11">
        <f t="shared" si="198"/>
        <v>0</v>
      </c>
    </row>
    <row r="595" spans="1:28">
      <c r="B595" s="86"/>
      <c r="T595" s="11"/>
      <c r="AB595" s="11">
        <f t="shared" si="198"/>
        <v>0</v>
      </c>
    </row>
    <row r="596" spans="1:28">
      <c r="B596" s="86" t="s">
        <v>112</v>
      </c>
      <c r="AB596" s="11">
        <f t="shared" si="198"/>
        <v>0</v>
      </c>
    </row>
    <row r="597" spans="1:28">
      <c r="B597" s="86" t="s">
        <v>108</v>
      </c>
      <c r="H597">
        <v>1</v>
      </c>
      <c r="AB597" s="11">
        <f t="shared" si="198"/>
        <v>1</v>
      </c>
    </row>
    <row r="599" spans="1:28">
      <c r="A599" s="83" t="s">
        <v>47</v>
      </c>
      <c r="B599" s="86" t="s">
        <v>57</v>
      </c>
      <c r="D599">
        <f t="shared" ref="D599:I599" si="199">SUM(D601:D604)</f>
        <v>1</v>
      </c>
      <c r="E599">
        <f t="shared" si="199"/>
        <v>1</v>
      </c>
      <c r="F599">
        <f t="shared" si="199"/>
        <v>1</v>
      </c>
      <c r="G599">
        <f t="shared" si="199"/>
        <v>1</v>
      </c>
      <c r="H599">
        <f t="shared" si="199"/>
        <v>1</v>
      </c>
      <c r="I599">
        <f t="shared" si="199"/>
        <v>1</v>
      </c>
      <c r="J599">
        <f>SUM(J601:J604)</f>
        <v>1</v>
      </c>
      <c r="K599">
        <f t="shared" ref="K599:AA599" si="200">SUM(K601:K604)</f>
        <v>1</v>
      </c>
      <c r="L599">
        <f t="shared" si="200"/>
        <v>1</v>
      </c>
      <c r="M599">
        <f t="shared" si="200"/>
        <v>1</v>
      </c>
      <c r="N599">
        <f t="shared" si="200"/>
        <v>1</v>
      </c>
      <c r="O599">
        <f t="shared" si="200"/>
        <v>1</v>
      </c>
      <c r="P599">
        <f t="shared" si="200"/>
        <v>1</v>
      </c>
      <c r="Q599">
        <f t="shared" si="200"/>
        <v>1</v>
      </c>
      <c r="R599">
        <f t="shared" si="200"/>
        <v>1</v>
      </c>
      <c r="S599">
        <f t="shared" si="200"/>
        <v>1</v>
      </c>
      <c r="T599">
        <f t="shared" si="200"/>
        <v>1</v>
      </c>
      <c r="U599">
        <f t="shared" si="200"/>
        <v>1</v>
      </c>
      <c r="V599">
        <f t="shared" si="200"/>
        <v>1</v>
      </c>
      <c r="W599">
        <f t="shared" si="200"/>
        <v>1</v>
      </c>
      <c r="X599">
        <f t="shared" si="200"/>
        <v>1</v>
      </c>
      <c r="Y599">
        <f t="shared" si="200"/>
        <v>1</v>
      </c>
      <c r="Z599">
        <f t="shared" si="200"/>
        <v>1</v>
      </c>
      <c r="AA599">
        <f t="shared" si="200"/>
        <v>1</v>
      </c>
      <c r="AB599" s="11">
        <f t="shared" ref="AB599:AB604" si="201">SUM(D599:AA599)</f>
        <v>24</v>
      </c>
    </row>
    <row r="600" spans="1:28">
      <c r="B600" s="86" t="s">
        <v>110</v>
      </c>
      <c r="D600">
        <v>1</v>
      </c>
      <c r="E600">
        <v>1</v>
      </c>
      <c r="F600">
        <v>1</v>
      </c>
      <c r="G600">
        <v>1</v>
      </c>
      <c r="H600">
        <v>1</v>
      </c>
      <c r="I600">
        <v>1</v>
      </c>
      <c r="J600">
        <v>1</v>
      </c>
      <c r="K600">
        <v>1</v>
      </c>
      <c r="L600">
        <v>1</v>
      </c>
      <c r="M600">
        <v>1</v>
      </c>
      <c r="N600">
        <v>1</v>
      </c>
      <c r="O600">
        <v>1</v>
      </c>
      <c r="P600">
        <v>1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 s="11">
        <f t="shared" si="201"/>
        <v>24</v>
      </c>
    </row>
    <row r="601" spans="1:28">
      <c r="B601" s="86" t="s">
        <v>107</v>
      </c>
      <c r="D601">
        <f t="shared" ref="D601:I601" si="202">D600*0.2</f>
        <v>0.2</v>
      </c>
      <c r="E601">
        <f t="shared" si="202"/>
        <v>0.2</v>
      </c>
      <c r="F601">
        <f t="shared" si="202"/>
        <v>0.2</v>
      </c>
      <c r="G601">
        <f t="shared" si="202"/>
        <v>0.2</v>
      </c>
      <c r="H601">
        <f t="shared" si="202"/>
        <v>0.2</v>
      </c>
      <c r="I601">
        <f t="shared" si="202"/>
        <v>0.2</v>
      </c>
      <c r="J601">
        <f>J600*0.2</f>
        <v>0.2</v>
      </c>
      <c r="K601">
        <f t="shared" ref="K601:AA601" si="203">K600*0.2</f>
        <v>0.2</v>
      </c>
      <c r="L601">
        <f t="shared" si="203"/>
        <v>0.2</v>
      </c>
      <c r="M601">
        <f t="shared" si="203"/>
        <v>0.2</v>
      </c>
      <c r="N601">
        <f t="shared" si="203"/>
        <v>0.2</v>
      </c>
      <c r="O601">
        <f t="shared" si="203"/>
        <v>0.2</v>
      </c>
      <c r="P601">
        <f t="shared" si="203"/>
        <v>0.2</v>
      </c>
      <c r="Q601">
        <f t="shared" si="203"/>
        <v>0.2</v>
      </c>
      <c r="R601">
        <f t="shared" si="203"/>
        <v>0.2</v>
      </c>
      <c r="S601">
        <f t="shared" si="203"/>
        <v>0.2</v>
      </c>
      <c r="T601">
        <f t="shared" si="203"/>
        <v>0.2</v>
      </c>
      <c r="U601">
        <f t="shared" si="203"/>
        <v>0.2</v>
      </c>
      <c r="V601">
        <f t="shared" si="203"/>
        <v>0.2</v>
      </c>
      <c r="W601">
        <f t="shared" si="203"/>
        <v>0.2</v>
      </c>
      <c r="X601">
        <f t="shared" si="203"/>
        <v>0.2</v>
      </c>
      <c r="Y601">
        <f t="shared" si="203"/>
        <v>0.2</v>
      </c>
      <c r="Z601">
        <f t="shared" si="203"/>
        <v>0.2</v>
      </c>
      <c r="AA601">
        <f t="shared" si="203"/>
        <v>0.2</v>
      </c>
      <c r="AB601" s="11">
        <f t="shared" si="201"/>
        <v>4.8000000000000016</v>
      </c>
    </row>
    <row r="602" spans="1:28">
      <c r="B602" s="86" t="s">
        <v>105</v>
      </c>
      <c r="AB602" s="11">
        <f t="shared" si="201"/>
        <v>0</v>
      </c>
    </row>
    <row r="603" spans="1:28">
      <c r="B603" s="86" t="s">
        <v>74</v>
      </c>
      <c r="D603">
        <f t="shared" ref="D603:I603" si="204">D600*0.8</f>
        <v>0.8</v>
      </c>
      <c r="E603">
        <f t="shared" si="204"/>
        <v>0.8</v>
      </c>
      <c r="F603">
        <f t="shared" si="204"/>
        <v>0.8</v>
      </c>
      <c r="G603">
        <f t="shared" si="204"/>
        <v>0.8</v>
      </c>
      <c r="H603">
        <f t="shared" si="204"/>
        <v>0.8</v>
      </c>
      <c r="I603">
        <f t="shared" si="204"/>
        <v>0.8</v>
      </c>
      <c r="J603">
        <f t="shared" ref="J603:Q603" si="205">J600*0.8</f>
        <v>0.8</v>
      </c>
      <c r="K603">
        <f t="shared" si="205"/>
        <v>0.8</v>
      </c>
      <c r="L603">
        <f t="shared" si="205"/>
        <v>0.8</v>
      </c>
      <c r="M603">
        <f t="shared" si="205"/>
        <v>0.8</v>
      </c>
      <c r="N603">
        <f t="shared" si="205"/>
        <v>0.8</v>
      </c>
      <c r="O603">
        <f t="shared" si="205"/>
        <v>0.8</v>
      </c>
      <c r="P603">
        <f t="shared" si="205"/>
        <v>0.8</v>
      </c>
      <c r="Q603">
        <f t="shared" si="205"/>
        <v>0.8</v>
      </c>
      <c r="R603">
        <f t="shared" ref="R603:AA603" si="206">R600*0.8</f>
        <v>0.8</v>
      </c>
      <c r="S603">
        <f t="shared" si="206"/>
        <v>0.8</v>
      </c>
      <c r="T603">
        <f t="shared" si="206"/>
        <v>0.8</v>
      </c>
      <c r="U603">
        <f t="shared" si="206"/>
        <v>0.8</v>
      </c>
      <c r="V603">
        <f t="shared" si="206"/>
        <v>0.8</v>
      </c>
      <c r="W603">
        <f t="shared" si="206"/>
        <v>0.8</v>
      </c>
      <c r="X603">
        <f t="shared" si="206"/>
        <v>0.8</v>
      </c>
      <c r="Y603">
        <f t="shared" si="206"/>
        <v>0.8</v>
      </c>
      <c r="Z603">
        <f t="shared" si="206"/>
        <v>0.8</v>
      </c>
      <c r="AA603">
        <f t="shared" si="206"/>
        <v>0.8</v>
      </c>
      <c r="AB603" s="11">
        <f t="shared" si="201"/>
        <v>19.200000000000006</v>
      </c>
    </row>
    <row r="604" spans="1:28">
      <c r="B604" s="86" t="s">
        <v>73</v>
      </c>
      <c r="AB604" s="11">
        <f t="shared" si="201"/>
        <v>0</v>
      </c>
    </row>
    <row r="605" spans="1:28">
      <c r="AB605" s="11"/>
    </row>
    <row r="606" spans="1:28">
      <c r="B606" s="86" t="s">
        <v>113</v>
      </c>
    </row>
    <row r="608" spans="1:28" ht="15">
      <c r="A608" s="83" t="s">
        <v>3</v>
      </c>
      <c r="B608" s="134" t="s">
        <v>227</v>
      </c>
      <c r="C608" s="135">
        <v>39786</v>
      </c>
      <c r="G608" s="84"/>
      <c r="H608" s="84"/>
      <c r="I608" s="84"/>
      <c r="J608" s="84"/>
      <c r="K608" s="84"/>
      <c r="AB608" s="128"/>
    </row>
    <row r="609" spans="1:28">
      <c r="B609" s="86" t="s">
        <v>51</v>
      </c>
      <c r="D609" t="s">
        <v>215</v>
      </c>
      <c r="L609" t="s">
        <v>217</v>
      </c>
      <c r="T609" t="s">
        <v>218</v>
      </c>
      <c r="AB609" s="11">
        <f>SUM(AB611:AB614)</f>
        <v>24</v>
      </c>
    </row>
    <row r="610" spans="1:28">
      <c r="B610" s="86" t="s">
        <v>53</v>
      </c>
      <c r="C610" s="90" t="s">
        <v>87</v>
      </c>
      <c r="D610">
        <v>0</v>
      </c>
      <c r="E610">
        <v>1</v>
      </c>
      <c r="F610">
        <v>2</v>
      </c>
      <c r="G610">
        <v>3</v>
      </c>
      <c r="H610">
        <v>4</v>
      </c>
      <c r="I610">
        <v>5</v>
      </c>
      <c r="J610">
        <v>6</v>
      </c>
      <c r="K610">
        <v>7</v>
      </c>
      <c r="L610">
        <v>8</v>
      </c>
      <c r="M610">
        <v>9</v>
      </c>
      <c r="N610">
        <v>10</v>
      </c>
      <c r="O610">
        <v>11</v>
      </c>
      <c r="P610">
        <v>12</v>
      </c>
      <c r="Q610">
        <v>13</v>
      </c>
      <c r="R610">
        <v>14</v>
      </c>
      <c r="S610">
        <v>15</v>
      </c>
      <c r="T610">
        <v>16</v>
      </c>
      <c r="U610">
        <v>17</v>
      </c>
      <c r="V610">
        <v>18</v>
      </c>
      <c r="W610">
        <v>19</v>
      </c>
      <c r="X610">
        <v>20</v>
      </c>
      <c r="Y610">
        <v>21</v>
      </c>
      <c r="Z610">
        <v>22</v>
      </c>
      <c r="AA610">
        <v>23</v>
      </c>
      <c r="AB610" s="86" t="s">
        <v>57</v>
      </c>
    </row>
    <row r="611" spans="1:28">
      <c r="B611" s="86" t="s">
        <v>54</v>
      </c>
      <c r="D611">
        <v>1</v>
      </c>
      <c r="E611">
        <v>1</v>
      </c>
      <c r="F611">
        <v>1</v>
      </c>
      <c r="G611">
        <v>1</v>
      </c>
      <c r="H611">
        <v>1</v>
      </c>
      <c r="I611">
        <v>1</v>
      </c>
      <c r="J611">
        <v>1</v>
      </c>
      <c r="K611">
        <v>1</v>
      </c>
      <c r="L611">
        <v>1</v>
      </c>
      <c r="M611">
        <v>1</v>
      </c>
      <c r="N611">
        <v>1</v>
      </c>
      <c r="O611">
        <v>1</v>
      </c>
      <c r="P611">
        <v>1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 s="11">
        <f>SUM(D611:AA611)</f>
        <v>24</v>
      </c>
    </row>
    <row r="612" spans="1:28">
      <c r="B612" s="86" t="s">
        <v>55</v>
      </c>
      <c r="AB612" s="11">
        <f>SUM(D612:AA612)</f>
        <v>0</v>
      </c>
    </row>
    <row r="613" spans="1:28">
      <c r="B613" s="86" t="s">
        <v>56</v>
      </c>
      <c r="AB613" s="11">
        <f>SUM(D613:AA613)</f>
        <v>0</v>
      </c>
    </row>
    <row r="614" spans="1:28">
      <c r="B614" s="86" t="s">
        <v>16</v>
      </c>
      <c r="T614" s="11"/>
      <c r="AB614" s="11">
        <f>SUM(D614:AA614)</f>
        <v>0</v>
      </c>
    </row>
    <row r="615" spans="1:28">
      <c r="B615" s="86"/>
      <c r="T615" s="11"/>
      <c r="AB615" s="11">
        <f>SUM(D615:S615)</f>
        <v>0</v>
      </c>
    </row>
    <row r="616" spans="1:28">
      <c r="B616" s="86" t="s">
        <v>112</v>
      </c>
      <c r="AB616" s="11">
        <f>SUM(D616:AA616)</f>
        <v>0</v>
      </c>
    </row>
    <row r="617" spans="1:28">
      <c r="B617" s="86" t="s">
        <v>108</v>
      </c>
      <c r="N617">
        <v>12</v>
      </c>
      <c r="O617">
        <v>8</v>
      </c>
      <c r="AB617" s="11">
        <f>SUM(D617:AA617)</f>
        <v>20</v>
      </c>
    </row>
    <row r="619" spans="1:28">
      <c r="A619" s="83" t="s">
        <v>47</v>
      </c>
      <c r="B619" s="86" t="s">
        <v>57</v>
      </c>
      <c r="D619">
        <f t="shared" ref="D619:AA619" si="207">SUM(D621:D624)</f>
        <v>1</v>
      </c>
      <c r="E619">
        <f t="shared" si="207"/>
        <v>1</v>
      </c>
      <c r="F619">
        <f t="shared" si="207"/>
        <v>1</v>
      </c>
      <c r="G619">
        <f t="shared" si="207"/>
        <v>1</v>
      </c>
      <c r="H619">
        <f t="shared" si="207"/>
        <v>1</v>
      </c>
      <c r="I619">
        <f t="shared" si="207"/>
        <v>1</v>
      </c>
      <c r="J619">
        <f t="shared" si="207"/>
        <v>1</v>
      </c>
      <c r="K619">
        <f t="shared" si="207"/>
        <v>1</v>
      </c>
      <c r="L619">
        <f t="shared" si="207"/>
        <v>1</v>
      </c>
      <c r="M619">
        <f t="shared" si="207"/>
        <v>1</v>
      </c>
      <c r="N619">
        <f t="shared" si="207"/>
        <v>1</v>
      </c>
      <c r="O619">
        <f t="shared" si="207"/>
        <v>1</v>
      </c>
      <c r="P619">
        <f t="shared" si="207"/>
        <v>1</v>
      </c>
      <c r="Q619">
        <f t="shared" si="207"/>
        <v>1</v>
      </c>
      <c r="R619">
        <f t="shared" si="207"/>
        <v>1</v>
      </c>
      <c r="S619">
        <f t="shared" si="207"/>
        <v>1</v>
      </c>
      <c r="T619">
        <f t="shared" si="207"/>
        <v>1</v>
      </c>
      <c r="U619">
        <f t="shared" si="207"/>
        <v>1</v>
      </c>
      <c r="V619">
        <f t="shared" si="207"/>
        <v>1</v>
      </c>
      <c r="W619">
        <f t="shared" si="207"/>
        <v>1</v>
      </c>
      <c r="X619">
        <f t="shared" si="207"/>
        <v>1</v>
      </c>
      <c r="Y619">
        <f t="shared" si="207"/>
        <v>1</v>
      </c>
      <c r="Z619">
        <f t="shared" si="207"/>
        <v>1</v>
      </c>
      <c r="AA619">
        <f t="shared" si="207"/>
        <v>1</v>
      </c>
      <c r="AB619" s="11">
        <f t="shared" ref="AB619:AB625" si="208">SUM(D619:AA619)</f>
        <v>24</v>
      </c>
    </row>
    <row r="620" spans="1:28">
      <c r="B620" s="86" t="s">
        <v>110</v>
      </c>
      <c r="D620">
        <v>1</v>
      </c>
      <c r="E620">
        <v>1</v>
      </c>
      <c r="F620">
        <v>1</v>
      </c>
      <c r="G620">
        <v>1</v>
      </c>
      <c r="H620">
        <v>1</v>
      </c>
      <c r="I620">
        <v>1</v>
      </c>
      <c r="J620">
        <v>1</v>
      </c>
      <c r="K620">
        <v>1</v>
      </c>
      <c r="L620">
        <v>1</v>
      </c>
      <c r="M620">
        <v>1</v>
      </c>
      <c r="O620">
        <v>0.3</v>
      </c>
      <c r="P620">
        <v>1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 s="11">
        <f t="shared" si="208"/>
        <v>22.3</v>
      </c>
    </row>
    <row r="621" spans="1:28">
      <c r="B621" s="86" t="s">
        <v>107</v>
      </c>
      <c r="D621">
        <f t="shared" ref="D621:I621" si="209">D620*0.2</f>
        <v>0.2</v>
      </c>
      <c r="E621">
        <f t="shared" si="209"/>
        <v>0.2</v>
      </c>
      <c r="F621">
        <f t="shared" si="209"/>
        <v>0.2</v>
      </c>
      <c r="G621">
        <f t="shared" si="209"/>
        <v>0.2</v>
      </c>
      <c r="H621">
        <f t="shared" si="209"/>
        <v>0.2</v>
      </c>
      <c r="I621">
        <f t="shared" si="209"/>
        <v>0.2</v>
      </c>
      <c r="J621">
        <f>J620*0.2</f>
        <v>0.2</v>
      </c>
      <c r="K621">
        <f t="shared" ref="K621:AA621" si="210">K620*0.2</f>
        <v>0.2</v>
      </c>
      <c r="L621">
        <f t="shared" si="210"/>
        <v>0.2</v>
      </c>
      <c r="M621">
        <f t="shared" si="210"/>
        <v>0.2</v>
      </c>
      <c r="N621">
        <f t="shared" si="210"/>
        <v>0</v>
      </c>
      <c r="O621">
        <f t="shared" si="210"/>
        <v>0.06</v>
      </c>
      <c r="P621">
        <f t="shared" si="210"/>
        <v>0.2</v>
      </c>
      <c r="Q621">
        <f t="shared" si="210"/>
        <v>0.2</v>
      </c>
      <c r="R621">
        <f t="shared" si="210"/>
        <v>0.2</v>
      </c>
      <c r="S621">
        <f t="shared" si="210"/>
        <v>0.2</v>
      </c>
      <c r="T621">
        <f t="shared" si="210"/>
        <v>0.2</v>
      </c>
      <c r="U621">
        <f t="shared" si="210"/>
        <v>0.2</v>
      </c>
      <c r="V621">
        <f t="shared" si="210"/>
        <v>0.2</v>
      </c>
      <c r="W621">
        <f t="shared" si="210"/>
        <v>0.2</v>
      </c>
      <c r="X621">
        <f t="shared" si="210"/>
        <v>0.2</v>
      </c>
      <c r="Y621">
        <f t="shared" si="210"/>
        <v>0.2</v>
      </c>
      <c r="Z621">
        <f t="shared" si="210"/>
        <v>0.2</v>
      </c>
      <c r="AA621">
        <f t="shared" si="210"/>
        <v>0.2</v>
      </c>
      <c r="AB621" s="11">
        <f t="shared" si="208"/>
        <v>4.4600000000000017</v>
      </c>
    </row>
    <row r="622" spans="1:28">
      <c r="B622" s="86" t="s">
        <v>105</v>
      </c>
      <c r="O622">
        <v>0.4</v>
      </c>
      <c r="AB622" s="11">
        <f t="shared" si="208"/>
        <v>0.4</v>
      </c>
    </row>
    <row r="623" spans="1:28">
      <c r="B623" s="86" t="s">
        <v>74</v>
      </c>
      <c r="D623">
        <f>D620*0.8</f>
        <v>0.8</v>
      </c>
      <c r="E623">
        <f>E620*0.8</f>
        <v>0.8</v>
      </c>
      <c r="F623">
        <f>F620*0.8</f>
        <v>0.8</v>
      </c>
      <c r="G623">
        <f>G620*0.8</f>
        <v>0.8</v>
      </c>
      <c r="H623">
        <f>H620*0.8</f>
        <v>0.8</v>
      </c>
      <c r="I623">
        <f t="shared" ref="I623:U623" si="211">I620*0.8</f>
        <v>0.8</v>
      </c>
      <c r="J623">
        <f t="shared" si="211"/>
        <v>0.8</v>
      </c>
      <c r="K623">
        <f t="shared" si="211"/>
        <v>0.8</v>
      </c>
      <c r="L623">
        <f t="shared" si="211"/>
        <v>0.8</v>
      </c>
      <c r="M623">
        <f t="shared" si="211"/>
        <v>0.8</v>
      </c>
      <c r="N623">
        <f t="shared" si="211"/>
        <v>0</v>
      </c>
      <c r="O623">
        <f t="shared" si="211"/>
        <v>0.24</v>
      </c>
      <c r="P623">
        <f t="shared" si="211"/>
        <v>0.8</v>
      </c>
      <c r="Q623">
        <f t="shared" si="211"/>
        <v>0.8</v>
      </c>
      <c r="R623">
        <f t="shared" si="211"/>
        <v>0.8</v>
      </c>
      <c r="S623">
        <f t="shared" si="211"/>
        <v>0.8</v>
      </c>
      <c r="T623">
        <f t="shared" si="211"/>
        <v>0.8</v>
      </c>
      <c r="U623">
        <f t="shared" si="211"/>
        <v>0.8</v>
      </c>
      <c r="V623">
        <f t="shared" ref="V623:AA623" si="212">V620*0.8</f>
        <v>0.8</v>
      </c>
      <c r="W623">
        <f t="shared" si="212"/>
        <v>0.8</v>
      </c>
      <c r="X623">
        <f t="shared" si="212"/>
        <v>0.8</v>
      </c>
      <c r="Y623">
        <f t="shared" si="212"/>
        <v>0.8</v>
      </c>
      <c r="Z623">
        <f t="shared" si="212"/>
        <v>0.8</v>
      </c>
      <c r="AA623">
        <f t="shared" si="212"/>
        <v>0.8</v>
      </c>
      <c r="AB623" s="11">
        <f t="shared" si="208"/>
        <v>17.840000000000007</v>
      </c>
    </row>
    <row r="624" spans="1:28">
      <c r="B624" s="86" t="s">
        <v>73</v>
      </c>
      <c r="N624">
        <v>1</v>
      </c>
      <c r="O624">
        <v>0.3</v>
      </c>
      <c r="AB624" s="11">
        <f t="shared" si="208"/>
        <v>1.3</v>
      </c>
    </row>
    <row r="625" spans="1:30">
      <c r="B625" s="86" t="s">
        <v>268</v>
      </c>
      <c r="N625">
        <v>0.7</v>
      </c>
      <c r="O625">
        <v>0.3</v>
      </c>
      <c r="AB625" s="11">
        <f t="shared" si="208"/>
        <v>1</v>
      </c>
      <c r="AD625" t="s">
        <v>269</v>
      </c>
    </row>
    <row r="626" spans="1:30">
      <c r="B626" s="86" t="s">
        <v>270</v>
      </c>
      <c r="N626">
        <v>0.3</v>
      </c>
      <c r="AB626" s="11">
        <f>SUM(D626:S626)</f>
        <v>0.3</v>
      </c>
      <c r="AD626" t="s">
        <v>271</v>
      </c>
    </row>
    <row r="627" spans="1:30">
      <c r="B627" s="86"/>
      <c r="AB627" s="11"/>
    </row>
    <row r="628" spans="1:30">
      <c r="B628" s="86" t="s">
        <v>113</v>
      </c>
      <c r="N628">
        <v>1</v>
      </c>
      <c r="AB628" s="11">
        <f>SUM(D628:AA628)</f>
        <v>1</v>
      </c>
    </row>
    <row r="630" spans="1:30" ht="15">
      <c r="A630" s="83" t="s">
        <v>3</v>
      </c>
      <c r="B630" s="134" t="s">
        <v>59</v>
      </c>
      <c r="C630" s="135">
        <v>39787</v>
      </c>
      <c r="G630" s="84"/>
      <c r="H630" s="84"/>
      <c r="I630" s="84"/>
      <c r="J630" s="84"/>
      <c r="K630" s="84"/>
      <c r="AB630" s="128"/>
    </row>
    <row r="631" spans="1:30">
      <c r="B631" s="86" t="s">
        <v>51</v>
      </c>
      <c r="D631" t="s">
        <v>219</v>
      </c>
      <c r="L631" t="s">
        <v>217</v>
      </c>
      <c r="T631" t="s">
        <v>218</v>
      </c>
      <c r="AB631" s="11">
        <f>SUM(AB633:AB636)</f>
        <v>24</v>
      </c>
    </row>
    <row r="632" spans="1:30">
      <c r="B632" s="86" t="s">
        <v>53</v>
      </c>
      <c r="C632" s="90" t="s">
        <v>87</v>
      </c>
      <c r="D632">
        <v>0</v>
      </c>
      <c r="E632">
        <v>1</v>
      </c>
      <c r="F632">
        <v>2</v>
      </c>
      <c r="G632">
        <v>3</v>
      </c>
      <c r="H632">
        <v>4</v>
      </c>
      <c r="I632">
        <v>5</v>
      </c>
      <c r="J632">
        <v>6</v>
      </c>
      <c r="K632">
        <v>7</v>
      </c>
      <c r="L632">
        <v>8</v>
      </c>
      <c r="M632">
        <v>9</v>
      </c>
      <c r="N632">
        <v>10</v>
      </c>
      <c r="O632">
        <v>11</v>
      </c>
      <c r="P632">
        <v>12</v>
      </c>
      <c r="Q632">
        <v>13</v>
      </c>
      <c r="R632">
        <v>14</v>
      </c>
      <c r="S632">
        <v>15</v>
      </c>
      <c r="T632">
        <v>16</v>
      </c>
      <c r="U632">
        <v>17</v>
      </c>
      <c r="V632">
        <v>18</v>
      </c>
      <c r="W632">
        <v>19</v>
      </c>
      <c r="X632">
        <v>20</v>
      </c>
      <c r="Y632">
        <v>21</v>
      </c>
      <c r="Z632">
        <v>22</v>
      </c>
      <c r="AA632">
        <v>23</v>
      </c>
      <c r="AB632" s="86" t="s">
        <v>57</v>
      </c>
    </row>
    <row r="633" spans="1:30">
      <c r="B633" s="86" t="s">
        <v>54</v>
      </c>
      <c r="D633">
        <v>1</v>
      </c>
      <c r="E633">
        <v>1</v>
      </c>
      <c r="F633">
        <v>1</v>
      </c>
      <c r="G633">
        <v>1</v>
      </c>
      <c r="H633">
        <v>1</v>
      </c>
      <c r="I633">
        <v>1</v>
      </c>
      <c r="J633">
        <v>1</v>
      </c>
      <c r="K633">
        <v>1</v>
      </c>
      <c r="L633">
        <v>1</v>
      </c>
      <c r="M633">
        <v>1</v>
      </c>
      <c r="N633">
        <v>1</v>
      </c>
      <c r="O633">
        <v>1</v>
      </c>
      <c r="P633">
        <v>1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 s="11">
        <f t="shared" ref="AB633:AB639" si="213">SUM(D633:AA633)</f>
        <v>24</v>
      </c>
    </row>
    <row r="634" spans="1:30">
      <c r="B634" s="86" t="s">
        <v>55</v>
      </c>
      <c r="AB634" s="11">
        <f t="shared" si="213"/>
        <v>0</v>
      </c>
    </row>
    <row r="635" spans="1:30">
      <c r="B635" s="86" t="s">
        <v>56</v>
      </c>
      <c r="AB635" s="11">
        <f t="shared" si="213"/>
        <v>0</v>
      </c>
    </row>
    <row r="636" spans="1:30">
      <c r="B636" s="86" t="s">
        <v>16</v>
      </c>
      <c r="AB636" s="11">
        <f t="shared" si="213"/>
        <v>0</v>
      </c>
    </row>
    <row r="637" spans="1:30">
      <c r="B637" s="86"/>
      <c r="AB637" s="11">
        <f t="shared" si="213"/>
        <v>0</v>
      </c>
    </row>
    <row r="638" spans="1:30">
      <c r="B638" s="86" t="s">
        <v>112</v>
      </c>
      <c r="AB638" s="11">
        <f t="shared" si="213"/>
        <v>0</v>
      </c>
    </row>
    <row r="639" spans="1:30">
      <c r="B639" s="86" t="s">
        <v>108</v>
      </c>
      <c r="W639">
        <v>2</v>
      </c>
      <c r="AB639" s="11">
        <f t="shared" si="213"/>
        <v>2</v>
      </c>
    </row>
    <row r="641" spans="1:28">
      <c r="A641" s="83" t="s">
        <v>47</v>
      </c>
      <c r="B641" s="86" t="s">
        <v>57</v>
      </c>
      <c r="D641">
        <f t="shared" ref="D641:I641" si="214">SUM(D643:D646)</f>
        <v>1</v>
      </c>
      <c r="E641">
        <f t="shared" si="214"/>
        <v>1</v>
      </c>
      <c r="F641">
        <f t="shared" si="214"/>
        <v>1</v>
      </c>
      <c r="G641">
        <f t="shared" si="214"/>
        <v>1</v>
      </c>
      <c r="H641">
        <f t="shared" si="214"/>
        <v>1</v>
      </c>
      <c r="I641">
        <f t="shared" si="214"/>
        <v>1</v>
      </c>
      <c r="J641">
        <f>SUM(J643:J646)</f>
        <v>1</v>
      </c>
      <c r="K641">
        <f>SUM(K643:K646)</f>
        <v>1</v>
      </c>
      <c r="L641">
        <f t="shared" ref="L641:AA641" si="215">SUM(L643:L646)</f>
        <v>1</v>
      </c>
      <c r="M641">
        <f t="shared" si="215"/>
        <v>1</v>
      </c>
      <c r="N641">
        <f t="shared" si="215"/>
        <v>1</v>
      </c>
      <c r="O641">
        <f t="shared" si="215"/>
        <v>1</v>
      </c>
      <c r="P641">
        <f t="shared" si="215"/>
        <v>1</v>
      </c>
      <c r="Q641">
        <f t="shared" si="215"/>
        <v>1</v>
      </c>
      <c r="R641">
        <f t="shared" si="215"/>
        <v>1</v>
      </c>
      <c r="S641">
        <f t="shared" si="215"/>
        <v>1</v>
      </c>
      <c r="T641">
        <f t="shared" si="215"/>
        <v>1</v>
      </c>
      <c r="U641">
        <f t="shared" si="215"/>
        <v>1</v>
      </c>
      <c r="V641">
        <f t="shared" si="215"/>
        <v>1</v>
      </c>
      <c r="W641">
        <f t="shared" si="215"/>
        <v>1</v>
      </c>
      <c r="X641">
        <f t="shared" si="215"/>
        <v>1</v>
      </c>
      <c r="Y641">
        <f t="shared" si="215"/>
        <v>1</v>
      </c>
      <c r="Z641">
        <f t="shared" si="215"/>
        <v>1</v>
      </c>
      <c r="AA641">
        <f t="shared" si="215"/>
        <v>1</v>
      </c>
      <c r="AB641" s="11">
        <f>SUM(D641:AA641)</f>
        <v>24</v>
      </c>
    </row>
    <row r="642" spans="1:28">
      <c r="B642" s="86" t="s">
        <v>110</v>
      </c>
      <c r="D642">
        <v>1</v>
      </c>
      <c r="E642">
        <v>1</v>
      </c>
      <c r="F642">
        <v>1</v>
      </c>
      <c r="G642">
        <v>1</v>
      </c>
      <c r="H642">
        <v>1</v>
      </c>
      <c r="I642">
        <v>1</v>
      </c>
      <c r="J642">
        <v>1</v>
      </c>
      <c r="K642">
        <v>1</v>
      </c>
      <c r="L642">
        <v>1</v>
      </c>
      <c r="M642">
        <v>1</v>
      </c>
      <c r="N642">
        <v>1</v>
      </c>
      <c r="O642">
        <v>1</v>
      </c>
      <c r="P642">
        <v>1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 s="11">
        <f t="shared" ref="AB642:AB648" si="216">SUM(D642:AA642)</f>
        <v>24</v>
      </c>
    </row>
    <row r="643" spans="1:28">
      <c r="B643" s="86" t="s">
        <v>107</v>
      </c>
      <c r="D643">
        <f t="shared" ref="D643:I643" si="217">D642*0.2</f>
        <v>0.2</v>
      </c>
      <c r="E643">
        <f t="shared" si="217"/>
        <v>0.2</v>
      </c>
      <c r="F643">
        <f t="shared" si="217"/>
        <v>0.2</v>
      </c>
      <c r="G643">
        <f t="shared" si="217"/>
        <v>0.2</v>
      </c>
      <c r="H643">
        <f t="shared" si="217"/>
        <v>0.2</v>
      </c>
      <c r="I643">
        <f t="shared" si="217"/>
        <v>0.2</v>
      </c>
      <c r="J643">
        <f>J642*0.2</f>
        <v>0.2</v>
      </c>
      <c r="K643" s="11">
        <f>K642*0.2</f>
        <v>0.2</v>
      </c>
      <c r="L643">
        <f t="shared" ref="L643:AA643" si="218">L642*0.2</f>
        <v>0.2</v>
      </c>
      <c r="M643">
        <f t="shared" si="218"/>
        <v>0.2</v>
      </c>
      <c r="N643">
        <f t="shared" si="218"/>
        <v>0.2</v>
      </c>
      <c r="O643">
        <f t="shared" si="218"/>
        <v>0.2</v>
      </c>
      <c r="P643">
        <f t="shared" si="218"/>
        <v>0.2</v>
      </c>
      <c r="Q643">
        <f t="shared" si="218"/>
        <v>0.2</v>
      </c>
      <c r="R643">
        <f t="shared" si="218"/>
        <v>0.2</v>
      </c>
      <c r="S643">
        <f t="shared" si="218"/>
        <v>0.2</v>
      </c>
      <c r="T643">
        <f t="shared" si="218"/>
        <v>0.2</v>
      </c>
      <c r="U643">
        <f t="shared" si="218"/>
        <v>0.2</v>
      </c>
      <c r="V643">
        <f t="shared" si="218"/>
        <v>0.2</v>
      </c>
      <c r="W643">
        <f t="shared" si="218"/>
        <v>0.2</v>
      </c>
      <c r="X643">
        <f t="shared" si="218"/>
        <v>0.2</v>
      </c>
      <c r="Y643">
        <f t="shared" si="218"/>
        <v>0.2</v>
      </c>
      <c r="Z643">
        <f t="shared" si="218"/>
        <v>0.2</v>
      </c>
      <c r="AA643">
        <f t="shared" si="218"/>
        <v>0.2</v>
      </c>
      <c r="AB643" s="11">
        <f t="shared" si="216"/>
        <v>4.8000000000000016</v>
      </c>
    </row>
    <row r="644" spans="1:28">
      <c r="B644" s="86" t="s">
        <v>105</v>
      </c>
      <c r="AB644" s="11">
        <f t="shared" si="216"/>
        <v>0</v>
      </c>
    </row>
    <row r="645" spans="1:28">
      <c r="B645" s="86" t="s">
        <v>74</v>
      </c>
      <c r="D645">
        <f>D642*0.8</f>
        <v>0.8</v>
      </c>
      <c r="E645">
        <f>E642*0.8</f>
        <v>0.8</v>
      </c>
      <c r="F645">
        <f>F642*0.8</f>
        <v>0.8</v>
      </c>
      <c r="G645">
        <f>G642*0.8</f>
        <v>0.8</v>
      </c>
      <c r="H645">
        <f t="shared" ref="H645:AA645" si="219">H642*0.8</f>
        <v>0.8</v>
      </c>
      <c r="I645">
        <f t="shared" si="219"/>
        <v>0.8</v>
      </c>
      <c r="J645">
        <f t="shared" si="219"/>
        <v>0.8</v>
      </c>
      <c r="K645">
        <f t="shared" si="219"/>
        <v>0.8</v>
      </c>
      <c r="L645">
        <f t="shared" si="219"/>
        <v>0.8</v>
      </c>
      <c r="M645">
        <f t="shared" si="219"/>
        <v>0.8</v>
      </c>
      <c r="N645">
        <f t="shared" si="219"/>
        <v>0.8</v>
      </c>
      <c r="O645">
        <f t="shared" si="219"/>
        <v>0.8</v>
      </c>
      <c r="P645">
        <f t="shared" si="219"/>
        <v>0.8</v>
      </c>
      <c r="Q645">
        <f t="shared" si="219"/>
        <v>0.8</v>
      </c>
      <c r="R645">
        <f t="shared" si="219"/>
        <v>0.8</v>
      </c>
      <c r="S645">
        <f t="shared" si="219"/>
        <v>0.8</v>
      </c>
      <c r="T645">
        <f t="shared" si="219"/>
        <v>0.8</v>
      </c>
      <c r="U645">
        <f t="shared" si="219"/>
        <v>0.8</v>
      </c>
      <c r="V645">
        <f t="shared" si="219"/>
        <v>0.8</v>
      </c>
      <c r="W645">
        <f t="shared" si="219"/>
        <v>0.8</v>
      </c>
      <c r="X645">
        <f t="shared" si="219"/>
        <v>0.8</v>
      </c>
      <c r="Y645">
        <f t="shared" si="219"/>
        <v>0.8</v>
      </c>
      <c r="Z645">
        <f t="shared" si="219"/>
        <v>0.8</v>
      </c>
      <c r="AA645">
        <f t="shared" si="219"/>
        <v>0.8</v>
      </c>
      <c r="AB645" s="11">
        <f t="shared" si="216"/>
        <v>19.200000000000006</v>
      </c>
    </row>
    <row r="646" spans="1:28">
      <c r="B646" s="86" t="s">
        <v>73</v>
      </c>
      <c r="AB646" s="11">
        <f t="shared" si="216"/>
        <v>0</v>
      </c>
    </row>
    <row r="647" spans="1:28">
      <c r="B647" s="86"/>
      <c r="AB647" s="11">
        <f t="shared" si="216"/>
        <v>0</v>
      </c>
    </row>
    <row r="648" spans="1:28">
      <c r="B648" s="86" t="s">
        <v>113</v>
      </c>
      <c r="AB648" s="11">
        <f t="shared" si="216"/>
        <v>0</v>
      </c>
    </row>
    <row r="650" spans="1:28" ht="15">
      <c r="A650" s="83" t="s">
        <v>3</v>
      </c>
      <c r="B650" s="134" t="s">
        <v>60</v>
      </c>
      <c r="C650" s="135">
        <v>39788</v>
      </c>
      <c r="G650" s="84"/>
      <c r="H650" s="84"/>
      <c r="I650" s="84"/>
      <c r="J650" s="84"/>
      <c r="K650" s="84"/>
      <c r="AB650" s="128"/>
    </row>
    <row r="651" spans="1:28">
      <c r="B651" s="86" t="s">
        <v>51</v>
      </c>
      <c r="D651" s="139" t="s">
        <v>219</v>
      </c>
      <c r="L651" t="s">
        <v>217</v>
      </c>
      <c r="T651" t="s">
        <v>218</v>
      </c>
      <c r="AB651" s="11">
        <f>SUM(AB653:AB656)</f>
        <v>24</v>
      </c>
    </row>
    <row r="652" spans="1:28">
      <c r="B652" s="86" t="s">
        <v>53</v>
      </c>
      <c r="C652" s="90" t="s">
        <v>87</v>
      </c>
      <c r="D652">
        <v>0</v>
      </c>
      <c r="E652">
        <v>1</v>
      </c>
      <c r="F652">
        <v>2</v>
      </c>
      <c r="G652">
        <v>3</v>
      </c>
      <c r="H652">
        <v>4</v>
      </c>
      <c r="I652">
        <v>5</v>
      </c>
      <c r="J652">
        <v>6</v>
      </c>
      <c r="K652">
        <v>7</v>
      </c>
      <c r="L652">
        <v>8</v>
      </c>
      <c r="M652">
        <v>9</v>
      </c>
      <c r="N652">
        <v>10</v>
      </c>
      <c r="O652">
        <v>11</v>
      </c>
      <c r="P652">
        <v>12</v>
      </c>
      <c r="Q652">
        <v>13</v>
      </c>
      <c r="R652">
        <v>14</v>
      </c>
      <c r="S652">
        <v>15</v>
      </c>
      <c r="T652">
        <v>16</v>
      </c>
      <c r="U652">
        <v>17</v>
      </c>
      <c r="V652">
        <v>18</v>
      </c>
      <c r="W652">
        <v>19</v>
      </c>
      <c r="X652">
        <v>20</v>
      </c>
      <c r="Y652">
        <v>21</v>
      </c>
      <c r="Z652">
        <v>22</v>
      </c>
      <c r="AA652">
        <v>23</v>
      </c>
      <c r="AB652" s="86" t="s">
        <v>57</v>
      </c>
    </row>
    <row r="653" spans="1:28">
      <c r="B653" s="86" t="s">
        <v>54</v>
      </c>
      <c r="D653">
        <v>1</v>
      </c>
      <c r="E653">
        <v>1</v>
      </c>
      <c r="F653">
        <v>1</v>
      </c>
      <c r="G653">
        <v>1</v>
      </c>
      <c r="H653">
        <v>1</v>
      </c>
      <c r="I653">
        <v>1</v>
      </c>
      <c r="J653">
        <v>1</v>
      </c>
      <c r="K653">
        <v>1</v>
      </c>
      <c r="L653">
        <v>1</v>
      </c>
      <c r="M653">
        <v>1</v>
      </c>
      <c r="N653">
        <v>1</v>
      </c>
      <c r="O653">
        <v>1</v>
      </c>
      <c r="P653">
        <v>1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 s="11">
        <f t="shared" ref="AB653:AB659" si="220">SUM(D653:AA653)</f>
        <v>24</v>
      </c>
    </row>
    <row r="654" spans="1:28">
      <c r="B654" s="86" t="s">
        <v>55</v>
      </c>
      <c r="AB654" s="11">
        <f t="shared" si="220"/>
        <v>0</v>
      </c>
    </row>
    <row r="655" spans="1:28">
      <c r="B655" s="86" t="s">
        <v>56</v>
      </c>
      <c r="P655" t="s">
        <v>79</v>
      </c>
      <c r="AB655" s="11">
        <f t="shared" si="220"/>
        <v>0</v>
      </c>
    </row>
    <row r="656" spans="1:28">
      <c r="B656" s="86" t="s">
        <v>16</v>
      </c>
      <c r="T656" s="11"/>
      <c r="AB656" s="11">
        <f t="shared" si="220"/>
        <v>0</v>
      </c>
    </row>
    <row r="657" spans="1:36">
      <c r="B657" s="86"/>
      <c r="T657" s="11"/>
      <c r="AB657" s="11">
        <f t="shared" si="220"/>
        <v>0</v>
      </c>
    </row>
    <row r="658" spans="1:36">
      <c r="B658" s="86" t="s">
        <v>112</v>
      </c>
      <c r="AB658" s="11">
        <f t="shared" si="220"/>
        <v>0</v>
      </c>
      <c r="AD658" s="138"/>
      <c r="AE658" s="138"/>
      <c r="AF658" s="138"/>
      <c r="AG658" s="138"/>
      <c r="AH658" s="138"/>
      <c r="AI658" s="138"/>
      <c r="AJ658" s="138"/>
    </row>
    <row r="659" spans="1:36">
      <c r="B659" s="86" t="s">
        <v>108</v>
      </c>
      <c r="L659" t="s">
        <v>272</v>
      </c>
      <c r="AB659" s="11">
        <f t="shared" si="220"/>
        <v>0</v>
      </c>
    </row>
    <row r="660" spans="1:36">
      <c r="AC660"/>
    </row>
    <row r="661" spans="1:36">
      <c r="A661" s="83" t="s">
        <v>47</v>
      </c>
      <c r="B661" s="86" t="s">
        <v>57</v>
      </c>
      <c r="D661">
        <f t="shared" ref="D661:K661" si="221">SUM(D663:D666)</f>
        <v>1</v>
      </c>
      <c r="E661">
        <f t="shared" si="221"/>
        <v>1</v>
      </c>
      <c r="F661">
        <f t="shared" si="221"/>
        <v>1</v>
      </c>
      <c r="G661">
        <f t="shared" si="221"/>
        <v>1</v>
      </c>
      <c r="H661">
        <f t="shared" si="221"/>
        <v>1</v>
      </c>
      <c r="I661">
        <f t="shared" si="221"/>
        <v>1</v>
      </c>
      <c r="J661">
        <f t="shared" si="221"/>
        <v>1</v>
      </c>
      <c r="K661">
        <f t="shared" si="221"/>
        <v>1</v>
      </c>
      <c r="L661">
        <f>SUM(L663:L666)</f>
        <v>1</v>
      </c>
      <c r="M661">
        <f t="shared" ref="M661:AA661" si="222">SUM(M663:M666)</f>
        <v>1</v>
      </c>
      <c r="N661">
        <f t="shared" si="222"/>
        <v>1</v>
      </c>
      <c r="O661">
        <f t="shared" si="222"/>
        <v>1</v>
      </c>
      <c r="P661">
        <f t="shared" si="222"/>
        <v>1</v>
      </c>
      <c r="Q661">
        <f t="shared" si="222"/>
        <v>1</v>
      </c>
      <c r="R661">
        <f t="shared" si="222"/>
        <v>1</v>
      </c>
      <c r="S661">
        <f t="shared" si="222"/>
        <v>1</v>
      </c>
      <c r="T661">
        <f t="shared" si="222"/>
        <v>1</v>
      </c>
      <c r="U661">
        <f t="shared" si="222"/>
        <v>1</v>
      </c>
      <c r="V661">
        <f t="shared" si="222"/>
        <v>1</v>
      </c>
      <c r="W661">
        <f t="shared" si="222"/>
        <v>1</v>
      </c>
      <c r="X661">
        <f t="shared" si="222"/>
        <v>1</v>
      </c>
      <c r="Y661">
        <f t="shared" si="222"/>
        <v>1</v>
      </c>
      <c r="Z661">
        <f t="shared" si="222"/>
        <v>1</v>
      </c>
      <c r="AA661">
        <f t="shared" si="222"/>
        <v>1</v>
      </c>
      <c r="AB661" s="11">
        <f t="shared" ref="AB661:AB667" si="223">SUM(D661:AA661)</f>
        <v>24</v>
      </c>
      <c r="AC661"/>
    </row>
    <row r="662" spans="1:36">
      <c r="B662" s="86" t="s">
        <v>110</v>
      </c>
      <c r="D662">
        <v>1</v>
      </c>
      <c r="E662">
        <v>1</v>
      </c>
      <c r="F662">
        <v>1</v>
      </c>
      <c r="G662">
        <v>1</v>
      </c>
      <c r="H662">
        <v>1</v>
      </c>
      <c r="I662">
        <v>1</v>
      </c>
      <c r="J662">
        <v>1</v>
      </c>
      <c r="K662">
        <v>1</v>
      </c>
      <c r="L662">
        <v>1</v>
      </c>
      <c r="M662">
        <v>1</v>
      </c>
      <c r="N662">
        <v>1</v>
      </c>
      <c r="O662">
        <v>1</v>
      </c>
      <c r="P662">
        <v>1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 s="11">
        <f t="shared" si="223"/>
        <v>24</v>
      </c>
      <c r="AC662"/>
    </row>
    <row r="663" spans="1:36">
      <c r="B663" s="86" t="s">
        <v>107</v>
      </c>
      <c r="D663">
        <f t="shared" ref="D663:I663" si="224">D662*0.2</f>
        <v>0.2</v>
      </c>
      <c r="E663">
        <f t="shared" si="224"/>
        <v>0.2</v>
      </c>
      <c r="F663">
        <f t="shared" si="224"/>
        <v>0.2</v>
      </c>
      <c r="G663">
        <f t="shared" si="224"/>
        <v>0.2</v>
      </c>
      <c r="H663">
        <f t="shared" si="224"/>
        <v>0.2</v>
      </c>
      <c r="I663">
        <f t="shared" si="224"/>
        <v>0.2</v>
      </c>
      <c r="J663">
        <f>J662*0.2</f>
        <v>0.2</v>
      </c>
      <c r="K663" s="11">
        <f>K662*0.2</f>
        <v>0.2</v>
      </c>
      <c r="L663">
        <f t="shared" ref="L663:AA663" si="225">L662*0.2</f>
        <v>0.2</v>
      </c>
      <c r="M663">
        <f t="shared" si="225"/>
        <v>0.2</v>
      </c>
      <c r="N663">
        <f t="shared" si="225"/>
        <v>0.2</v>
      </c>
      <c r="O663">
        <f t="shared" si="225"/>
        <v>0.2</v>
      </c>
      <c r="P663">
        <f t="shared" si="225"/>
        <v>0.2</v>
      </c>
      <c r="Q663">
        <f t="shared" si="225"/>
        <v>0.2</v>
      </c>
      <c r="R663">
        <f t="shared" si="225"/>
        <v>0.2</v>
      </c>
      <c r="S663">
        <f t="shared" si="225"/>
        <v>0.2</v>
      </c>
      <c r="T663">
        <f t="shared" si="225"/>
        <v>0.2</v>
      </c>
      <c r="U663">
        <f t="shared" si="225"/>
        <v>0.2</v>
      </c>
      <c r="V663">
        <f t="shared" si="225"/>
        <v>0.2</v>
      </c>
      <c r="W663">
        <f t="shared" si="225"/>
        <v>0.2</v>
      </c>
      <c r="X663">
        <f t="shared" si="225"/>
        <v>0.2</v>
      </c>
      <c r="Y663">
        <f t="shared" si="225"/>
        <v>0.2</v>
      </c>
      <c r="Z663">
        <f t="shared" si="225"/>
        <v>0.2</v>
      </c>
      <c r="AA663">
        <f t="shared" si="225"/>
        <v>0.2</v>
      </c>
      <c r="AB663" s="11">
        <f t="shared" si="223"/>
        <v>4.8000000000000016</v>
      </c>
      <c r="AC663"/>
    </row>
    <row r="664" spans="1:36">
      <c r="B664" s="86" t="s">
        <v>105</v>
      </c>
      <c r="AB664" s="11">
        <f t="shared" si="223"/>
        <v>0</v>
      </c>
      <c r="AC664"/>
    </row>
    <row r="665" spans="1:36">
      <c r="B665" s="86" t="s">
        <v>74</v>
      </c>
      <c r="D665">
        <f t="shared" ref="D665:L665" si="226">D662*0.8</f>
        <v>0.8</v>
      </c>
      <c r="E665">
        <f t="shared" si="226"/>
        <v>0.8</v>
      </c>
      <c r="F665">
        <f t="shared" si="226"/>
        <v>0.8</v>
      </c>
      <c r="G665">
        <f t="shared" si="226"/>
        <v>0.8</v>
      </c>
      <c r="H665">
        <f t="shared" si="226"/>
        <v>0.8</v>
      </c>
      <c r="I665">
        <f t="shared" si="226"/>
        <v>0.8</v>
      </c>
      <c r="J665">
        <f t="shared" si="226"/>
        <v>0.8</v>
      </c>
      <c r="K665">
        <f t="shared" si="226"/>
        <v>0.8</v>
      </c>
      <c r="L665">
        <f t="shared" si="226"/>
        <v>0.8</v>
      </c>
      <c r="M665">
        <f t="shared" ref="M665:V665" si="227">M662*0.8</f>
        <v>0.8</v>
      </c>
      <c r="N665">
        <f t="shared" si="227"/>
        <v>0.8</v>
      </c>
      <c r="O665">
        <f t="shared" si="227"/>
        <v>0.8</v>
      </c>
      <c r="P665">
        <f t="shared" si="227"/>
        <v>0.8</v>
      </c>
      <c r="Q665">
        <f t="shared" si="227"/>
        <v>0.8</v>
      </c>
      <c r="R665">
        <f t="shared" si="227"/>
        <v>0.8</v>
      </c>
      <c r="S665">
        <f t="shared" si="227"/>
        <v>0.8</v>
      </c>
      <c r="T665">
        <f t="shared" si="227"/>
        <v>0.8</v>
      </c>
      <c r="U665">
        <f t="shared" si="227"/>
        <v>0.8</v>
      </c>
      <c r="V665">
        <f t="shared" si="227"/>
        <v>0.8</v>
      </c>
      <c r="W665">
        <f>W662*0.8</f>
        <v>0.8</v>
      </c>
      <c r="X665">
        <f>X662*0.8</f>
        <v>0.8</v>
      </c>
      <c r="Y665">
        <f>Y662*0.8</f>
        <v>0.8</v>
      </c>
      <c r="Z665">
        <f>Z662*0.8</f>
        <v>0.8</v>
      </c>
      <c r="AA665">
        <f>AA662*0.8</f>
        <v>0.8</v>
      </c>
      <c r="AB665" s="11">
        <f t="shared" si="223"/>
        <v>19.200000000000006</v>
      </c>
      <c r="AC665"/>
    </row>
    <row r="666" spans="1:36">
      <c r="B666" s="86" t="s">
        <v>73</v>
      </c>
      <c r="AB666" s="11">
        <f t="shared" si="223"/>
        <v>0</v>
      </c>
      <c r="AC666"/>
    </row>
    <row r="667" spans="1:36">
      <c r="B667" s="86"/>
      <c r="AB667" s="11">
        <f t="shared" si="223"/>
        <v>0</v>
      </c>
      <c r="AC667"/>
    </row>
    <row r="668" spans="1:36">
      <c r="B668" s="86" t="s">
        <v>113</v>
      </c>
      <c r="M668" t="s">
        <v>273</v>
      </c>
      <c r="AB668" s="11">
        <f>SUM(D668:AA668)</f>
        <v>0</v>
      </c>
    </row>
    <row r="669" spans="1:36" s="42" customFormat="1">
      <c r="AC669" s="141"/>
    </row>
    <row r="670" spans="1:36" ht="15">
      <c r="A670" s="83" t="s">
        <v>3</v>
      </c>
      <c r="B670" s="134" t="s">
        <v>61</v>
      </c>
      <c r="C670" s="135">
        <v>39789</v>
      </c>
      <c r="G670" s="84"/>
      <c r="H670" s="84"/>
      <c r="I670" s="84"/>
      <c r="J670" s="84"/>
      <c r="K670" s="84"/>
      <c r="AB670" s="128"/>
    </row>
    <row r="671" spans="1:36">
      <c r="B671" s="86" t="s">
        <v>51</v>
      </c>
      <c r="D671" t="s">
        <v>215</v>
      </c>
      <c r="P671" t="s">
        <v>216</v>
      </c>
      <c r="AB671" s="11">
        <f>SUM(AB673:AB676)</f>
        <v>24</v>
      </c>
    </row>
    <row r="672" spans="1:36">
      <c r="B672" s="86" t="s">
        <v>53</v>
      </c>
      <c r="C672" s="90" t="s">
        <v>87</v>
      </c>
      <c r="D672">
        <v>0</v>
      </c>
      <c r="E672">
        <v>1</v>
      </c>
      <c r="F672">
        <v>2</v>
      </c>
      <c r="G672">
        <v>3</v>
      </c>
      <c r="H672">
        <v>4</v>
      </c>
      <c r="I672">
        <v>5</v>
      </c>
      <c r="J672">
        <v>6</v>
      </c>
      <c r="K672">
        <v>7</v>
      </c>
      <c r="L672">
        <v>8</v>
      </c>
      <c r="M672">
        <v>9</v>
      </c>
      <c r="N672">
        <v>10</v>
      </c>
      <c r="O672">
        <v>11</v>
      </c>
      <c r="P672">
        <v>12</v>
      </c>
      <c r="Q672">
        <v>13</v>
      </c>
      <c r="R672">
        <v>14</v>
      </c>
      <c r="S672">
        <v>15</v>
      </c>
      <c r="T672">
        <v>16</v>
      </c>
      <c r="U672">
        <v>17</v>
      </c>
      <c r="V672">
        <v>18</v>
      </c>
      <c r="W672">
        <v>19</v>
      </c>
      <c r="X672">
        <v>20</v>
      </c>
      <c r="Y672">
        <v>21</v>
      </c>
      <c r="Z672">
        <v>22</v>
      </c>
      <c r="AA672">
        <v>23</v>
      </c>
      <c r="AB672" s="86" t="s">
        <v>57</v>
      </c>
    </row>
    <row r="673" spans="1:28">
      <c r="B673" s="86" t="s">
        <v>54</v>
      </c>
      <c r="D673">
        <v>1</v>
      </c>
      <c r="E673">
        <v>1</v>
      </c>
      <c r="F673">
        <v>1</v>
      </c>
      <c r="G673">
        <v>1</v>
      </c>
      <c r="H673">
        <v>1</v>
      </c>
      <c r="I673">
        <v>1</v>
      </c>
      <c r="J673">
        <v>1</v>
      </c>
      <c r="K673">
        <v>1</v>
      </c>
      <c r="L673">
        <v>1</v>
      </c>
      <c r="M673">
        <v>1</v>
      </c>
      <c r="N673">
        <v>1</v>
      </c>
      <c r="O673">
        <v>1</v>
      </c>
      <c r="P673">
        <v>1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 s="11">
        <f>SUM(D673:AA673)</f>
        <v>24</v>
      </c>
    </row>
    <row r="674" spans="1:28">
      <c r="B674" s="86" t="s">
        <v>55</v>
      </c>
      <c r="AB674" s="11">
        <f t="shared" ref="AB674:AB679" si="228">SUM(D674:AA674)</f>
        <v>0</v>
      </c>
    </row>
    <row r="675" spans="1:28">
      <c r="B675" s="86" t="s">
        <v>56</v>
      </c>
      <c r="AB675" s="11">
        <f t="shared" si="228"/>
        <v>0</v>
      </c>
    </row>
    <row r="676" spans="1:28">
      <c r="B676" s="86" t="s">
        <v>16</v>
      </c>
      <c r="T676" s="11"/>
      <c r="AB676" s="11">
        <f t="shared" si="228"/>
        <v>0</v>
      </c>
    </row>
    <row r="677" spans="1:28">
      <c r="B677" s="86"/>
      <c r="T677" s="11"/>
      <c r="AB677" s="11">
        <f t="shared" si="228"/>
        <v>0</v>
      </c>
    </row>
    <row r="678" spans="1:28">
      <c r="B678" s="86" t="s">
        <v>112</v>
      </c>
      <c r="AB678" s="11">
        <f t="shared" si="228"/>
        <v>0</v>
      </c>
    </row>
    <row r="679" spans="1:28">
      <c r="B679" s="86" t="s">
        <v>108</v>
      </c>
      <c r="AB679" s="11">
        <f t="shared" si="228"/>
        <v>0</v>
      </c>
    </row>
    <row r="681" spans="1:28">
      <c r="A681" s="83" t="s">
        <v>47</v>
      </c>
      <c r="B681" s="86" t="s">
        <v>57</v>
      </c>
      <c r="D681">
        <f t="shared" ref="D681:I681" si="229">SUM(D683:D686)</f>
        <v>1</v>
      </c>
      <c r="E681">
        <f t="shared" si="229"/>
        <v>1</v>
      </c>
      <c r="F681">
        <f t="shared" si="229"/>
        <v>1</v>
      </c>
      <c r="G681">
        <f t="shared" si="229"/>
        <v>1</v>
      </c>
      <c r="H681">
        <f t="shared" si="229"/>
        <v>1</v>
      </c>
      <c r="I681">
        <f t="shared" si="229"/>
        <v>1</v>
      </c>
      <c r="J681">
        <f>SUM(J683:J686)</f>
        <v>1</v>
      </c>
      <c r="K681">
        <f t="shared" ref="K681:AA681" si="230">SUM(K683:K686)</f>
        <v>1</v>
      </c>
      <c r="L681">
        <f t="shared" si="230"/>
        <v>1</v>
      </c>
      <c r="M681">
        <f t="shared" si="230"/>
        <v>1</v>
      </c>
      <c r="N681">
        <f t="shared" si="230"/>
        <v>1</v>
      </c>
      <c r="O681">
        <f t="shared" si="230"/>
        <v>1</v>
      </c>
      <c r="P681">
        <f t="shared" si="230"/>
        <v>1</v>
      </c>
      <c r="Q681">
        <f t="shared" si="230"/>
        <v>1</v>
      </c>
      <c r="R681">
        <f t="shared" si="230"/>
        <v>1</v>
      </c>
      <c r="S681">
        <f t="shared" si="230"/>
        <v>1</v>
      </c>
      <c r="T681">
        <f t="shared" si="230"/>
        <v>1</v>
      </c>
      <c r="U681">
        <f t="shared" si="230"/>
        <v>1</v>
      </c>
      <c r="V681">
        <f t="shared" si="230"/>
        <v>1</v>
      </c>
      <c r="W681">
        <f t="shared" si="230"/>
        <v>1</v>
      </c>
      <c r="X681">
        <f t="shared" si="230"/>
        <v>1</v>
      </c>
      <c r="Y681">
        <f t="shared" si="230"/>
        <v>1</v>
      </c>
      <c r="Z681">
        <f t="shared" si="230"/>
        <v>1</v>
      </c>
      <c r="AA681">
        <f t="shared" si="230"/>
        <v>1</v>
      </c>
      <c r="AB681" s="11">
        <f>SUM(D681:AA681)</f>
        <v>24</v>
      </c>
    </row>
    <row r="682" spans="1:28">
      <c r="B682" s="86" t="s">
        <v>110</v>
      </c>
      <c r="D682">
        <v>1</v>
      </c>
      <c r="E682">
        <v>1</v>
      </c>
      <c r="F682">
        <v>1</v>
      </c>
      <c r="G682">
        <v>1</v>
      </c>
      <c r="H682">
        <v>1</v>
      </c>
      <c r="I682">
        <v>1</v>
      </c>
      <c r="J682">
        <v>1</v>
      </c>
      <c r="K682">
        <v>1</v>
      </c>
      <c r="L682">
        <v>1</v>
      </c>
      <c r="M682">
        <v>1</v>
      </c>
      <c r="N682">
        <v>1</v>
      </c>
      <c r="O682">
        <v>1</v>
      </c>
      <c r="P682">
        <v>1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 s="11">
        <f>SUM(D682:AA682)</f>
        <v>24</v>
      </c>
    </row>
    <row r="683" spans="1:28">
      <c r="B683" s="86" t="s">
        <v>107</v>
      </c>
      <c r="D683">
        <f t="shared" ref="D683:I683" si="231">D682*0.2</f>
        <v>0.2</v>
      </c>
      <c r="E683">
        <f t="shared" si="231"/>
        <v>0.2</v>
      </c>
      <c r="F683">
        <f t="shared" si="231"/>
        <v>0.2</v>
      </c>
      <c r="G683">
        <f t="shared" si="231"/>
        <v>0.2</v>
      </c>
      <c r="H683">
        <f t="shared" si="231"/>
        <v>0.2</v>
      </c>
      <c r="I683">
        <f t="shared" si="231"/>
        <v>0.2</v>
      </c>
      <c r="J683">
        <f>J682*0.2</f>
        <v>0.2</v>
      </c>
      <c r="K683" s="11">
        <f>K682*0.2</f>
        <v>0.2</v>
      </c>
      <c r="L683">
        <f t="shared" ref="L683:AA683" si="232">L682*0.2</f>
        <v>0.2</v>
      </c>
      <c r="M683">
        <f t="shared" si="232"/>
        <v>0.2</v>
      </c>
      <c r="N683">
        <f t="shared" si="232"/>
        <v>0.2</v>
      </c>
      <c r="O683">
        <f t="shared" si="232"/>
        <v>0.2</v>
      </c>
      <c r="P683">
        <f t="shared" si="232"/>
        <v>0.2</v>
      </c>
      <c r="Q683">
        <f t="shared" si="232"/>
        <v>0.2</v>
      </c>
      <c r="R683">
        <f t="shared" si="232"/>
        <v>0.2</v>
      </c>
      <c r="S683">
        <f t="shared" si="232"/>
        <v>0.2</v>
      </c>
      <c r="T683">
        <f t="shared" si="232"/>
        <v>0.2</v>
      </c>
      <c r="U683">
        <f t="shared" si="232"/>
        <v>0.2</v>
      </c>
      <c r="V683">
        <f t="shared" si="232"/>
        <v>0.2</v>
      </c>
      <c r="W683">
        <f t="shared" si="232"/>
        <v>0.2</v>
      </c>
      <c r="X683">
        <f t="shared" si="232"/>
        <v>0.2</v>
      </c>
      <c r="Y683">
        <f t="shared" si="232"/>
        <v>0.2</v>
      </c>
      <c r="Z683">
        <f t="shared" si="232"/>
        <v>0.2</v>
      </c>
      <c r="AA683">
        <f t="shared" si="232"/>
        <v>0.2</v>
      </c>
      <c r="AB683" s="11">
        <f t="shared" ref="AB683:AB688" si="233">SUM(D683:AA683)</f>
        <v>4.8000000000000016</v>
      </c>
    </row>
    <row r="684" spans="1:28">
      <c r="B684" s="86" t="s">
        <v>105</v>
      </c>
      <c r="AB684" s="11">
        <f t="shared" si="233"/>
        <v>0</v>
      </c>
    </row>
    <row r="685" spans="1:28">
      <c r="B685" s="86" t="s">
        <v>74</v>
      </c>
      <c r="D685">
        <f>D682*0.8</f>
        <v>0.8</v>
      </c>
      <c r="E685">
        <f>E682*0.8</f>
        <v>0.8</v>
      </c>
      <c r="F685">
        <f>F682*0.8</f>
        <v>0.8</v>
      </c>
      <c r="G685">
        <f>G682*0.8</f>
        <v>0.8</v>
      </c>
      <c r="H685">
        <f t="shared" ref="H685:AA685" si="234">H682*0.8</f>
        <v>0.8</v>
      </c>
      <c r="I685">
        <f t="shared" si="234"/>
        <v>0.8</v>
      </c>
      <c r="J685">
        <f t="shared" si="234"/>
        <v>0.8</v>
      </c>
      <c r="K685">
        <f t="shared" si="234"/>
        <v>0.8</v>
      </c>
      <c r="L685">
        <f t="shared" si="234"/>
        <v>0.8</v>
      </c>
      <c r="M685">
        <f t="shared" si="234"/>
        <v>0.8</v>
      </c>
      <c r="N685">
        <f t="shared" si="234"/>
        <v>0.8</v>
      </c>
      <c r="O685">
        <f t="shared" si="234"/>
        <v>0.8</v>
      </c>
      <c r="P685">
        <f t="shared" si="234"/>
        <v>0.8</v>
      </c>
      <c r="Q685">
        <f t="shared" si="234"/>
        <v>0.8</v>
      </c>
      <c r="R685">
        <f t="shared" si="234"/>
        <v>0.8</v>
      </c>
      <c r="S685">
        <f t="shared" si="234"/>
        <v>0.8</v>
      </c>
      <c r="T685">
        <f t="shared" si="234"/>
        <v>0.8</v>
      </c>
      <c r="U685">
        <f t="shared" si="234"/>
        <v>0.8</v>
      </c>
      <c r="V685">
        <f t="shared" si="234"/>
        <v>0.8</v>
      </c>
      <c r="W685">
        <f t="shared" si="234"/>
        <v>0.8</v>
      </c>
      <c r="X685">
        <f t="shared" si="234"/>
        <v>0.8</v>
      </c>
      <c r="Y685">
        <f t="shared" si="234"/>
        <v>0.8</v>
      </c>
      <c r="Z685">
        <f t="shared" si="234"/>
        <v>0.8</v>
      </c>
      <c r="AA685">
        <f t="shared" si="234"/>
        <v>0.8</v>
      </c>
      <c r="AB685" s="11">
        <f t="shared" si="233"/>
        <v>19.200000000000006</v>
      </c>
    </row>
    <row r="686" spans="1:28">
      <c r="B686" s="86" t="s">
        <v>73</v>
      </c>
      <c r="AB686" s="11">
        <f t="shared" si="233"/>
        <v>0</v>
      </c>
    </row>
    <row r="687" spans="1:28">
      <c r="B687" s="86"/>
      <c r="AB687" s="11">
        <f t="shared" si="233"/>
        <v>0</v>
      </c>
    </row>
    <row r="688" spans="1:28">
      <c r="B688" s="86" t="s">
        <v>113</v>
      </c>
      <c r="AB688" s="11">
        <f t="shared" si="233"/>
        <v>0</v>
      </c>
    </row>
    <row r="690" spans="1:30" ht="15">
      <c r="A690" s="83" t="s">
        <v>3</v>
      </c>
      <c r="B690" s="134" t="s">
        <v>62</v>
      </c>
      <c r="C690" s="135">
        <v>39790</v>
      </c>
      <c r="G690" s="84"/>
      <c r="H690" s="84"/>
      <c r="I690" s="84"/>
      <c r="J690" s="84"/>
      <c r="K690" s="84"/>
      <c r="AB690" s="128"/>
    </row>
    <row r="691" spans="1:30">
      <c r="B691" s="86" t="s">
        <v>51</v>
      </c>
      <c r="D691" t="s">
        <v>215</v>
      </c>
      <c r="P691" t="s">
        <v>216</v>
      </c>
      <c r="AB691" s="11">
        <f>SUM(AB693:AB696)</f>
        <v>24</v>
      </c>
      <c r="AD691" s="83" t="s">
        <v>232</v>
      </c>
    </row>
    <row r="692" spans="1:30">
      <c r="B692" s="86" t="s">
        <v>53</v>
      </c>
      <c r="C692" s="90" t="s">
        <v>87</v>
      </c>
      <c r="D692">
        <v>0</v>
      </c>
      <c r="E692">
        <v>1</v>
      </c>
      <c r="F692">
        <v>2</v>
      </c>
      <c r="G692">
        <v>3</v>
      </c>
      <c r="H692">
        <v>4</v>
      </c>
      <c r="I692">
        <v>5</v>
      </c>
      <c r="J692">
        <v>6</v>
      </c>
      <c r="K692">
        <v>7</v>
      </c>
      <c r="L692">
        <v>8</v>
      </c>
      <c r="M692">
        <v>9</v>
      </c>
      <c r="N692">
        <v>10</v>
      </c>
      <c r="O692">
        <v>11</v>
      </c>
      <c r="P692">
        <v>12</v>
      </c>
      <c r="Q692">
        <v>13</v>
      </c>
      <c r="R692">
        <v>14</v>
      </c>
      <c r="S692">
        <v>15</v>
      </c>
      <c r="T692">
        <v>16</v>
      </c>
      <c r="U692">
        <v>17</v>
      </c>
      <c r="V692">
        <v>18</v>
      </c>
      <c r="W692">
        <v>19</v>
      </c>
      <c r="X692">
        <v>20</v>
      </c>
      <c r="Y692">
        <v>21</v>
      </c>
      <c r="Z692">
        <v>22</v>
      </c>
      <c r="AA692">
        <v>23</v>
      </c>
      <c r="AB692" s="86" t="s">
        <v>57</v>
      </c>
      <c r="AD692" s="11">
        <f>SUM(AD693:AD696)</f>
        <v>168</v>
      </c>
    </row>
    <row r="693" spans="1:30">
      <c r="B693" s="86" t="s">
        <v>54</v>
      </c>
      <c r="D693">
        <v>1</v>
      </c>
      <c r="E693">
        <v>1</v>
      </c>
      <c r="F693">
        <v>1</v>
      </c>
      <c r="G693">
        <v>1</v>
      </c>
      <c r="H693">
        <v>1</v>
      </c>
      <c r="I693">
        <v>1</v>
      </c>
      <c r="J693">
        <v>1</v>
      </c>
      <c r="K693">
        <v>1</v>
      </c>
      <c r="L693">
        <v>1</v>
      </c>
      <c r="M693">
        <v>1</v>
      </c>
      <c r="N693">
        <v>1</v>
      </c>
      <c r="O693">
        <v>1</v>
      </c>
      <c r="P693">
        <v>1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 s="11">
        <f t="shared" ref="AB693:AB699" si="235">SUM(D693:AA693)</f>
        <v>24</v>
      </c>
      <c r="AD693" s="11">
        <f>AB568+AB591+AB611+AB633+AB653+AB673+AB693</f>
        <v>167.9</v>
      </c>
    </row>
    <row r="694" spans="1:30">
      <c r="B694" s="86" t="s">
        <v>55</v>
      </c>
      <c r="AB694" s="11">
        <f t="shared" si="235"/>
        <v>0</v>
      </c>
      <c r="AD694" s="11">
        <f>AB569+AB592+AB612+AB634+AB654+AB674+AB694</f>
        <v>0</v>
      </c>
    </row>
    <row r="695" spans="1:30">
      <c r="B695" s="86" t="s">
        <v>56</v>
      </c>
      <c r="AB695" s="11">
        <f t="shared" si="235"/>
        <v>0</v>
      </c>
      <c r="AD695" s="11">
        <f>AB570+AB593+AB613+AB635+AB655+AB675+AB695</f>
        <v>0</v>
      </c>
    </row>
    <row r="696" spans="1:30">
      <c r="B696" s="86" t="s">
        <v>16</v>
      </c>
      <c r="T696" s="11"/>
      <c r="AB696" s="11">
        <f t="shared" si="235"/>
        <v>0</v>
      </c>
      <c r="AD696" s="11">
        <f>AB571+AB594+AB614+AB636+AB656+AB676+AB696</f>
        <v>0.1</v>
      </c>
    </row>
    <row r="697" spans="1:30">
      <c r="B697" s="86"/>
      <c r="T697" s="11"/>
      <c r="AB697" s="11">
        <f t="shared" si="235"/>
        <v>0</v>
      </c>
    </row>
    <row r="698" spans="1:30">
      <c r="B698" s="86" t="s">
        <v>112</v>
      </c>
      <c r="AB698" s="11">
        <f t="shared" si="235"/>
        <v>0</v>
      </c>
      <c r="AD698" s="11">
        <f>AB574+AB596+AB616+AB638+AB658+AB678+AB698</f>
        <v>0</v>
      </c>
    </row>
    <row r="699" spans="1:30">
      <c r="B699" s="86" t="s">
        <v>108</v>
      </c>
      <c r="AB699" s="11">
        <f t="shared" si="235"/>
        <v>0</v>
      </c>
      <c r="AD699" s="11">
        <f>AB575+AB597+AB617+AB639+AB659+AB679+AB699</f>
        <v>59</v>
      </c>
    </row>
    <row r="701" spans="1:30">
      <c r="A701" s="83" t="s">
        <v>47</v>
      </c>
      <c r="B701" s="86" t="s">
        <v>57</v>
      </c>
      <c r="D701">
        <f t="shared" ref="D701:V701" si="236">SUM(D703:D706)</f>
        <v>1</v>
      </c>
      <c r="E701">
        <f t="shared" si="236"/>
        <v>1</v>
      </c>
      <c r="F701">
        <f t="shared" si="236"/>
        <v>1</v>
      </c>
      <c r="G701">
        <f t="shared" si="236"/>
        <v>1</v>
      </c>
      <c r="H701">
        <f t="shared" si="236"/>
        <v>1</v>
      </c>
      <c r="I701">
        <f t="shared" si="236"/>
        <v>1</v>
      </c>
      <c r="J701">
        <f t="shared" si="236"/>
        <v>1</v>
      </c>
      <c r="K701">
        <f t="shared" si="236"/>
        <v>1</v>
      </c>
      <c r="L701">
        <f t="shared" si="236"/>
        <v>1</v>
      </c>
      <c r="M701">
        <f t="shared" si="236"/>
        <v>1</v>
      </c>
      <c r="N701">
        <f t="shared" si="236"/>
        <v>1</v>
      </c>
      <c r="O701">
        <f t="shared" si="236"/>
        <v>1</v>
      </c>
      <c r="P701">
        <f t="shared" si="236"/>
        <v>1</v>
      </c>
      <c r="Q701">
        <f t="shared" si="236"/>
        <v>1</v>
      </c>
      <c r="R701">
        <f t="shared" si="236"/>
        <v>1</v>
      </c>
      <c r="S701">
        <f t="shared" si="236"/>
        <v>1</v>
      </c>
      <c r="T701">
        <f t="shared" si="236"/>
        <v>1</v>
      </c>
      <c r="U701">
        <f t="shared" si="236"/>
        <v>1</v>
      </c>
      <c r="V701">
        <f t="shared" si="236"/>
        <v>1</v>
      </c>
      <c r="W701">
        <f>SUM(W703:W706)</f>
        <v>1</v>
      </c>
      <c r="X701">
        <f>SUM(X703:X706)</f>
        <v>1</v>
      </c>
      <c r="Y701">
        <f>SUM(Y703:Y706)</f>
        <v>1</v>
      </c>
      <c r="Z701">
        <f>SUM(Z703:Z706)</f>
        <v>1</v>
      </c>
      <c r="AA701">
        <f>SUM(AA703:AA706)</f>
        <v>1</v>
      </c>
      <c r="AB701" s="11">
        <f>SUM(D701:AA701)</f>
        <v>24</v>
      </c>
      <c r="AD701" s="11">
        <f>SUM(AD703:AD706)</f>
        <v>168.00000000000003</v>
      </c>
    </row>
    <row r="702" spans="1:30">
      <c r="B702" s="86" t="s">
        <v>110</v>
      </c>
      <c r="D702">
        <v>1</v>
      </c>
      <c r="E702">
        <v>1</v>
      </c>
      <c r="F702">
        <v>1</v>
      </c>
      <c r="G702">
        <v>1</v>
      </c>
      <c r="H702">
        <v>1</v>
      </c>
      <c r="I702">
        <v>1</v>
      </c>
      <c r="J702">
        <v>1</v>
      </c>
      <c r="K702">
        <v>1</v>
      </c>
      <c r="L702">
        <v>1</v>
      </c>
      <c r="M702">
        <v>1</v>
      </c>
      <c r="N702">
        <v>1</v>
      </c>
      <c r="O702">
        <v>1</v>
      </c>
      <c r="P702">
        <v>1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 s="11">
        <f>SUM(D702:AA702)</f>
        <v>24</v>
      </c>
      <c r="AD702" s="11">
        <f>AB578+AB600+AB620+AB642+AB662+AB682+AB702</f>
        <v>163.30000000000001</v>
      </c>
    </row>
    <row r="703" spans="1:30">
      <c r="B703" s="86" t="s">
        <v>107</v>
      </c>
      <c r="D703">
        <f t="shared" ref="D703:I703" si="237">D702*0.2</f>
        <v>0.2</v>
      </c>
      <c r="E703">
        <f t="shared" si="237"/>
        <v>0.2</v>
      </c>
      <c r="F703">
        <f t="shared" si="237"/>
        <v>0.2</v>
      </c>
      <c r="G703">
        <f t="shared" si="237"/>
        <v>0.2</v>
      </c>
      <c r="H703">
        <f t="shared" si="237"/>
        <v>0.2</v>
      </c>
      <c r="I703">
        <f t="shared" si="237"/>
        <v>0.2</v>
      </c>
      <c r="J703">
        <f>J702*0.2</f>
        <v>0.2</v>
      </c>
      <c r="K703" s="11">
        <f>K702*0.2</f>
        <v>0.2</v>
      </c>
      <c r="L703">
        <f t="shared" ref="L703:AA703" si="238">L702*0.2</f>
        <v>0.2</v>
      </c>
      <c r="M703">
        <f t="shared" si="238"/>
        <v>0.2</v>
      </c>
      <c r="N703">
        <f t="shared" si="238"/>
        <v>0.2</v>
      </c>
      <c r="O703">
        <f t="shared" si="238"/>
        <v>0.2</v>
      </c>
      <c r="P703">
        <f t="shared" si="238"/>
        <v>0.2</v>
      </c>
      <c r="Q703">
        <f t="shared" si="238"/>
        <v>0.2</v>
      </c>
      <c r="R703">
        <f t="shared" si="238"/>
        <v>0.2</v>
      </c>
      <c r="S703">
        <f t="shared" si="238"/>
        <v>0.2</v>
      </c>
      <c r="T703">
        <f t="shared" si="238"/>
        <v>0.2</v>
      </c>
      <c r="U703">
        <f t="shared" si="238"/>
        <v>0.2</v>
      </c>
      <c r="V703">
        <f t="shared" si="238"/>
        <v>0.2</v>
      </c>
      <c r="W703">
        <f t="shared" si="238"/>
        <v>0.2</v>
      </c>
      <c r="X703">
        <f t="shared" si="238"/>
        <v>0.2</v>
      </c>
      <c r="Y703">
        <f t="shared" si="238"/>
        <v>0.2</v>
      </c>
      <c r="Z703">
        <f t="shared" si="238"/>
        <v>0.2</v>
      </c>
      <c r="AA703">
        <f t="shared" si="238"/>
        <v>0.2</v>
      </c>
      <c r="AB703" s="11">
        <f t="shared" ref="AB703:AB708" si="239">SUM(D703:AA703)</f>
        <v>4.8000000000000016</v>
      </c>
      <c r="AD703" s="11">
        <f>AB579+AB601+AB621+AB643+AB663+AB683+AB703</f>
        <v>32.660000000000011</v>
      </c>
    </row>
    <row r="704" spans="1:30">
      <c r="B704" s="86" t="s">
        <v>105</v>
      </c>
      <c r="AB704" s="11">
        <f t="shared" si="239"/>
        <v>0</v>
      </c>
      <c r="AD704" s="11">
        <f>AB580+AB602+AB622+AB644+AB664+AB684+AB704</f>
        <v>0.9</v>
      </c>
    </row>
    <row r="705" spans="1:30">
      <c r="B705" s="86" t="s">
        <v>74</v>
      </c>
      <c r="D705">
        <f t="shared" ref="D705:K705" si="240">D702*0.8</f>
        <v>0.8</v>
      </c>
      <c r="E705">
        <f t="shared" si="240"/>
        <v>0.8</v>
      </c>
      <c r="F705">
        <f t="shared" si="240"/>
        <v>0.8</v>
      </c>
      <c r="G705">
        <f t="shared" si="240"/>
        <v>0.8</v>
      </c>
      <c r="H705">
        <f t="shared" si="240"/>
        <v>0.8</v>
      </c>
      <c r="I705">
        <f t="shared" si="240"/>
        <v>0.8</v>
      </c>
      <c r="J705">
        <f t="shared" si="240"/>
        <v>0.8</v>
      </c>
      <c r="K705">
        <f t="shared" si="240"/>
        <v>0.8</v>
      </c>
      <c r="L705">
        <f>L702*0.8</f>
        <v>0.8</v>
      </c>
      <c r="M705">
        <f>M702*0.8</f>
        <v>0.8</v>
      </c>
      <c r="N705">
        <f>N702*0.8</f>
        <v>0.8</v>
      </c>
      <c r="O705">
        <f t="shared" ref="O705:V705" si="241">O702*0.8</f>
        <v>0.8</v>
      </c>
      <c r="P705">
        <f t="shared" si="241"/>
        <v>0.8</v>
      </c>
      <c r="Q705">
        <f t="shared" si="241"/>
        <v>0.8</v>
      </c>
      <c r="R705">
        <f t="shared" si="241"/>
        <v>0.8</v>
      </c>
      <c r="S705">
        <f t="shared" si="241"/>
        <v>0.8</v>
      </c>
      <c r="T705">
        <f t="shared" si="241"/>
        <v>0.8</v>
      </c>
      <c r="U705">
        <f t="shared" si="241"/>
        <v>0.8</v>
      </c>
      <c r="V705">
        <f t="shared" si="241"/>
        <v>0.8</v>
      </c>
      <c r="W705">
        <f>W702*0.8</f>
        <v>0.8</v>
      </c>
      <c r="X705">
        <f>X702*0.8</f>
        <v>0.8</v>
      </c>
      <c r="Y705">
        <f>Y702*0.8</f>
        <v>0.8</v>
      </c>
      <c r="Z705">
        <f>Z702*0.8</f>
        <v>0.8</v>
      </c>
      <c r="AA705">
        <f>AA702*0.8</f>
        <v>0.8</v>
      </c>
      <c r="AB705" s="11">
        <f t="shared" si="239"/>
        <v>19.200000000000006</v>
      </c>
      <c r="AD705" s="11">
        <f>AB581+AB603+AB623+AB645+AB665+AB685+AB705</f>
        <v>130.94000000000003</v>
      </c>
    </row>
    <row r="706" spans="1:30">
      <c r="B706" s="86" t="s">
        <v>73</v>
      </c>
      <c r="AB706" s="11">
        <f t="shared" si="239"/>
        <v>0</v>
      </c>
      <c r="AD706" s="11">
        <f>AB582+AB604+AB624+AB646+AB666+AB686+AB706</f>
        <v>3.5</v>
      </c>
    </row>
    <row r="707" spans="1:30">
      <c r="B707" s="86"/>
      <c r="AB707" s="11">
        <f t="shared" si="239"/>
        <v>0</v>
      </c>
    </row>
    <row r="708" spans="1:30">
      <c r="B708" s="86" t="s">
        <v>113</v>
      </c>
      <c r="AB708" s="11">
        <f t="shared" si="239"/>
        <v>0</v>
      </c>
      <c r="AD708" s="11">
        <f>AB585+AB606+AB628+AB648+AB668+AB688+AB708</f>
        <v>1</v>
      </c>
    </row>
    <row r="709" spans="1:30" s="42" customFormat="1">
      <c r="AC709" s="141"/>
    </row>
    <row r="710" spans="1:30" ht="15">
      <c r="A710" s="83" t="s">
        <v>3</v>
      </c>
      <c r="B710" s="134" t="s">
        <v>224</v>
      </c>
      <c r="C710" s="135">
        <v>39791</v>
      </c>
      <c r="D710" t="s">
        <v>87</v>
      </c>
      <c r="G710" s="84"/>
      <c r="H710" s="84"/>
      <c r="I710" s="84"/>
      <c r="J710" s="84" t="s">
        <v>6</v>
      </c>
      <c r="K710" s="84"/>
      <c r="AB710" s="128"/>
    </row>
    <row r="711" spans="1:30">
      <c r="B711" s="86" t="s">
        <v>51</v>
      </c>
      <c r="D711" t="s">
        <v>215</v>
      </c>
      <c r="L711" t="s">
        <v>217</v>
      </c>
      <c r="T711" t="s">
        <v>216</v>
      </c>
      <c r="AB711" s="11">
        <f>SUM(AB713:AB716)</f>
        <v>24</v>
      </c>
      <c r="AD711" s="90" t="s">
        <v>6</v>
      </c>
    </row>
    <row r="712" spans="1:30">
      <c r="B712" s="86" t="s">
        <v>53</v>
      </c>
      <c r="C712" s="90" t="s">
        <v>87</v>
      </c>
      <c r="D712">
        <v>0</v>
      </c>
      <c r="E712">
        <v>1</v>
      </c>
      <c r="F712">
        <v>2</v>
      </c>
      <c r="G712">
        <v>3</v>
      </c>
      <c r="H712">
        <v>4</v>
      </c>
      <c r="I712">
        <v>5</v>
      </c>
      <c r="J712">
        <v>6</v>
      </c>
      <c r="K712">
        <v>7</v>
      </c>
      <c r="L712">
        <v>8</v>
      </c>
      <c r="M712">
        <v>9</v>
      </c>
      <c r="N712">
        <v>10</v>
      </c>
      <c r="O712">
        <v>11</v>
      </c>
      <c r="P712">
        <v>12</v>
      </c>
      <c r="Q712">
        <v>13</v>
      </c>
      <c r="R712">
        <v>14</v>
      </c>
      <c r="S712">
        <v>15</v>
      </c>
      <c r="T712">
        <v>16</v>
      </c>
      <c r="U712">
        <v>17</v>
      </c>
      <c r="V712">
        <v>18</v>
      </c>
      <c r="W712">
        <v>19</v>
      </c>
      <c r="X712">
        <v>20</v>
      </c>
      <c r="Y712">
        <v>21</v>
      </c>
      <c r="Z712">
        <v>22</v>
      </c>
      <c r="AA712">
        <v>23</v>
      </c>
      <c r="AB712" s="86" t="s">
        <v>57</v>
      </c>
      <c r="AD712">
        <v>18</v>
      </c>
    </row>
    <row r="713" spans="1:30">
      <c r="B713" s="86" t="s">
        <v>54</v>
      </c>
      <c r="D713">
        <v>1</v>
      </c>
      <c r="E713">
        <v>1</v>
      </c>
      <c r="F713">
        <v>1</v>
      </c>
      <c r="G713">
        <v>1</v>
      </c>
      <c r="H713">
        <v>1</v>
      </c>
      <c r="I713">
        <v>1</v>
      </c>
      <c r="J713">
        <v>1</v>
      </c>
      <c r="K713">
        <v>1</v>
      </c>
      <c r="L713">
        <v>1</v>
      </c>
      <c r="M713">
        <v>1</v>
      </c>
      <c r="N713">
        <v>1</v>
      </c>
      <c r="O713">
        <v>1</v>
      </c>
      <c r="P713">
        <v>1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 s="11">
        <f>SUM(D713:AA713)</f>
        <v>24</v>
      </c>
    </row>
    <row r="714" spans="1:30">
      <c r="B714" s="86" t="s">
        <v>55</v>
      </c>
      <c r="AB714" s="11">
        <f t="shared" ref="AB714:AB720" si="242">SUM(D714:AA714)</f>
        <v>0</v>
      </c>
    </row>
    <row r="715" spans="1:30">
      <c r="B715" s="86" t="s">
        <v>56</v>
      </c>
      <c r="AB715" s="11">
        <f t="shared" si="242"/>
        <v>0</v>
      </c>
    </row>
    <row r="716" spans="1:30">
      <c r="B716" s="86" t="s">
        <v>16</v>
      </c>
      <c r="T716" s="11"/>
      <c r="AB716" s="11">
        <f t="shared" si="242"/>
        <v>0</v>
      </c>
    </row>
    <row r="717" spans="1:30">
      <c r="B717" s="86"/>
      <c r="T717" s="11"/>
      <c r="AB717" s="11">
        <f t="shared" si="242"/>
        <v>0</v>
      </c>
    </row>
    <row r="718" spans="1:30">
      <c r="AB718" s="11">
        <f t="shared" si="242"/>
        <v>0</v>
      </c>
    </row>
    <row r="719" spans="1:30">
      <c r="B719" s="86" t="s">
        <v>112</v>
      </c>
      <c r="AB719" s="11">
        <f t="shared" si="242"/>
        <v>0</v>
      </c>
    </row>
    <row r="720" spans="1:30">
      <c r="B720" s="86" t="s">
        <v>108</v>
      </c>
      <c r="AB720" s="11">
        <f t="shared" si="242"/>
        <v>0</v>
      </c>
    </row>
    <row r="722" spans="1:30">
      <c r="A722" s="83" t="s">
        <v>47</v>
      </c>
      <c r="B722" s="86" t="s">
        <v>57</v>
      </c>
      <c r="D722">
        <f t="shared" ref="D722:I722" si="243">SUM(D724:D727)</f>
        <v>1</v>
      </c>
      <c r="E722">
        <f t="shared" si="243"/>
        <v>1</v>
      </c>
      <c r="F722">
        <f t="shared" si="243"/>
        <v>1</v>
      </c>
      <c r="G722">
        <f t="shared" si="243"/>
        <v>1</v>
      </c>
      <c r="H722">
        <f t="shared" si="243"/>
        <v>1</v>
      </c>
      <c r="I722">
        <f t="shared" si="243"/>
        <v>1</v>
      </c>
      <c r="J722">
        <f>SUM(J724:J727)</f>
        <v>1</v>
      </c>
      <c r="K722">
        <f t="shared" ref="K722:AA722" si="244">SUM(K724:K727)</f>
        <v>1</v>
      </c>
      <c r="L722">
        <f t="shared" si="244"/>
        <v>1</v>
      </c>
      <c r="M722">
        <f t="shared" si="244"/>
        <v>1</v>
      </c>
      <c r="N722">
        <f t="shared" si="244"/>
        <v>1</v>
      </c>
      <c r="O722">
        <f t="shared" si="244"/>
        <v>1</v>
      </c>
      <c r="P722">
        <f t="shared" si="244"/>
        <v>0.99999999999999989</v>
      </c>
      <c r="Q722">
        <f t="shared" si="244"/>
        <v>1</v>
      </c>
      <c r="R722">
        <f t="shared" si="244"/>
        <v>1</v>
      </c>
      <c r="S722">
        <f t="shared" si="244"/>
        <v>1</v>
      </c>
      <c r="T722">
        <f t="shared" si="244"/>
        <v>1</v>
      </c>
      <c r="U722">
        <f t="shared" si="244"/>
        <v>1</v>
      </c>
      <c r="V722">
        <f t="shared" si="244"/>
        <v>1</v>
      </c>
      <c r="W722">
        <f t="shared" si="244"/>
        <v>1</v>
      </c>
      <c r="X722">
        <f t="shared" si="244"/>
        <v>1</v>
      </c>
      <c r="Y722">
        <f t="shared" si="244"/>
        <v>1</v>
      </c>
      <c r="Z722">
        <f t="shared" si="244"/>
        <v>1</v>
      </c>
      <c r="AA722">
        <f t="shared" si="244"/>
        <v>1</v>
      </c>
      <c r="AB722" s="11">
        <f t="shared" ref="AB722:AB728" si="245">SUM(D722:AA722)</f>
        <v>24</v>
      </c>
    </row>
    <row r="723" spans="1:30">
      <c r="B723" s="86" t="s">
        <v>110</v>
      </c>
      <c r="D723">
        <v>1</v>
      </c>
      <c r="E723">
        <v>1</v>
      </c>
      <c r="F723">
        <v>1</v>
      </c>
      <c r="G723">
        <v>1</v>
      </c>
      <c r="H723">
        <v>1</v>
      </c>
      <c r="I723">
        <v>1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0.7</v>
      </c>
      <c r="Q723">
        <v>0.3</v>
      </c>
      <c r="R723">
        <v>0</v>
      </c>
      <c r="S723">
        <v>0</v>
      </c>
      <c r="T723">
        <v>0</v>
      </c>
      <c r="U723">
        <v>0.2</v>
      </c>
      <c r="V723">
        <v>0.3</v>
      </c>
      <c r="W723">
        <v>0.3</v>
      </c>
      <c r="X723">
        <v>0.3</v>
      </c>
      <c r="Y723">
        <v>0.3</v>
      </c>
      <c r="Z723">
        <v>0.3</v>
      </c>
      <c r="AA723">
        <v>0.3</v>
      </c>
      <c r="AB723" s="11">
        <f t="shared" si="245"/>
        <v>9.0000000000000018</v>
      </c>
    </row>
    <row r="724" spans="1:30">
      <c r="B724" s="86" t="s">
        <v>107</v>
      </c>
      <c r="D724">
        <f t="shared" ref="D724:I724" si="246">D723*0.2</f>
        <v>0.2</v>
      </c>
      <c r="E724">
        <f t="shared" si="246"/>
        <v>0.2</v>
      </c>
      <c r="F724">
        <f t="shared" si="246"/>
        <v>0.2</v>
      </c>
      <c r="G724">
        <f t="shared" si="246"/>
        <v>0.2</v>
      </c>
      <c r="H724">
        <f t="shared" si="246"/>
        <v>0.2</v>
      </c>
      <c r="I724">
        <f t="shared" si="246"/>
        <v>0.2</v>
      </c>
      <c r="J724">
        <f>J723*0.2</f>
        <v>0</v>
      </c>
      <c r="K724">
        <f t="shared" ref="K724:AA724" si="247">K723*0.2</f>
        <v>0</v>
      </c>
      <c r="L724">
        <f t="shared" si="247"/>
        <v>0</v>
      </c>
      <c r="M724">
        <f t="shared" si="247"/>
        <v>0</v>
      </c>
      <c r="N724">
        <f t="shared" si="247"/>
        <v>0</v>
      </c>
      <c r="O724">
        <f t="shared" si="247"/>
        <v>0</v>
      </c>
      <c r="P724">
        <f t="shared" si="247"/>
        <v>0.13999999999999999</v>
      </c>
      <c r="Q724">
        <f t="shared" si="247"/>
        <v>0.06</v>
      </c>
      <c r="R724">
        <f t="shared" si="247"/>
        <v>0</v>
      </c>
      <c r="S724">
        <f t="shared" si="247"/>
        <v>0</v>
      </c>
      <c r="T724">
        <f t="shared" si="247"/>
        <v>0</v>
      </c>
      <c r="U724">
        <f t="shared" si="247"/>
        <v>4.0000000000000008E-2</v>
      </c>
      <c r="V724">
        <f t="shared" si="247"/>
        <v>0.06</v>
      </c>
      <c r="W724">
        <f t="shared" si="247"/>
        <v>0.06</v>
      </c>
      <c r="X724">
        <f t="shared" si="247"/>
        <v>0.06</v>
      </c>
      <c r="Y724">
        <f t="shared" si="247"/>
        <v>0.06</v>
      </c>
      <c r="Z724">
        <f t="shared" si="247"/>
        <v>0.06</v>
      </c>
      <c r="AA724">
        <f t="shared" si="247"/>
        <v>0.06</v>
      </c>
      <c r="AB724" s="11">
        <f t="shared" si="245"/>
        <v>1.8000000000000003</v>
      </c>
    </row>
    <row r="725" spans="1:30">
      <c r="B725" s="86" t="s">
        <v>105</v>
      </c>
      <c r="N725">
        <v>0.5</v>
      </c>
      <c r="O725">
        <v>1</v>
      </c>
      <c r="Q725">
        <v>0.7</v>
      </c>
      <c r="R725">
        <v>0.1</v>
      </c>
      <c r="S725">
        <v>0.4</v>
      </c>
      <c r="T725">
        <v>0.7</v>
      </c>
      <c r="AB725" s="11">
        <f t="shared" si="245"/>
        <v>3.4000000000000004</v>
      </c>
    </row>
    <row r="726" spans="1:30">
      <c r="B726" s="86" t="s">
        <v>74</v>
      </c>
      <c r="D726">
        <f t="shared" ref="D726:I726" si="248">D723*0.8</f>
        <v>0.8</v>
      </c>
      <c r="E726">
        <f t="shared" si="248"/>
        <v>0.8</v>
      </c>
      <c r="F726">
        <f t="shared" si="248"/>
        <v>0.8</v>
      </c>
      <c r="G726">
        <f t="shared" si="248"/>
        <v>0.8</v>
      </c>
      <c r="H726">
        <f t="shared" si="248"/>
        <v>0.8</v>
      </c>
      <c r="I726">
        <f t="shared" si="248"/>
        <v>0.8</v>
      </c>
      <c r="J726">
        <v>1</v>
      </c>
      <c r="K726">
        <f>K723*0.8</f>
        <v>0</v>
      </c>
      <c r="L726">
        <f>L723*0.8</f>
        <v>0</v>
      </c>
      <c r="M726">
        <f>M723*0.8</f>
        <v>0</v>
      </c>
      <c r="N726">
        <f>N723*0.8</f>
        <v>0</v>
      </c>
      <c r="O726">
        <f>O723*0.8</f>
        <v>0</v>
      </c>
      <c r="P726">
        <f>P723*0.8+0.3</f>
        <v>0.85999999999999988</v>
      </c>
      <c r="Q726">
        <f>Q723*0.8</f>
        <v>0.24</v>
      </c>
      <c r="R726">
        <v>0.9</v>
      </c>
      <c r="S726">
        <v>0.6</v>
      </c>
      <c r="T726">
        <v>0.3</v>
      </c>
      <c r="U726">
        <f>U723*0.8+0.8</f>
        <v>0.96000000000000008</v>
      </c>
      <c r="V726">
        <f t="shared" ref="V726:AA726" si="249">V723*0.8+0.7</f>
        <v>0.94</v>
      </c>
      <c r="W726">
        <f t="shared" si="249"/>
        <v>0.94</v>
      </c>
      <c r="X726">
        <f t="shared" si="249"/>
        <v>0.94</v>
      </c>
      <c r="Y726">
        <f t="shared" si="249"/>
        <v>0.94</v>
      </c>
      <c r="Z726">
        <f t="shared" si="249"/>
        <v>0.94</v>
      </c>
      <c r="AA726">
        <f t="shared" si="249"/>
        <v>0.94</v>
      </c>
      <c r="AB726" s="11">
        <f t="shared" si="245"/>
        <v>15.299999999999999</v>
      </c>
    </row>
    <row r="727" spans="1:30">
      <c r="B727" s="86" t="s">
        <v>73</v>
      </c>
      <c r="K727">
        <v>1</v>
      </c>
      <c r="L727">
        <v>1</v>
      </c>
      <c r="M727">
        <v>1</v>
      </c>
      <c r="N727">
        <v>0.5</v>
      </c>
      <c r="AB727" s="11">
        <f t="shared" si="245"/>
        <v>3.5</v>
      </c>
    </row>
    <row r="728" spans="1:30">
      <c r="B728" s="86" t="s">
        <v>6</v>
      </c>
      <c r="K728">
        <v>1</v>
      </c>
      <c r="L728">
        <v>1</v>
      </c>
      <c r="M728">
        <v>1</v>
      </c>
      <c r="N728">
        <v>0.5</v>
      </c>
      <c r="AB728" s="11">
        <f t="shared" si="245"/>
        <v>3.5</v>
      </c>
    </row>
    <row r="729" spans="1:30">
      <c r="B729" s="86"/>
      <c r="AB729" s="11"/>
    </row>
    <row r="730" spans="1:30">
      <c r="B730" s="86" t="s">
        <v>113</v>
      </c>
      <c r="AB730" s="11">
        <f>SUM(D730:AA730)</f>
        <v>0</v>
      </c>
    </row>
    <row r="733" spans="1:30" ht="15">
      <c r="A733" s="83" t="s">
        <v>3</v>
      </c>
      <c r="B733" s="134" t="s">
        <v>226</v>
      </c>
      <c r="C733" s="135">
        <v>39792</v>
      </c>
      <c r="D733" t="s">
        <v>6</v>
      </c>
      <c r="G733" s="84"/>
      <c r="H733" s="84"/>
      <c r="I733" s="84"/>
      <c r="J733" s="84"/>
      <c r="K733" s="84"/>
      <c r="AB733" s="128"/>
    </row>
    <row r="734" spans="1:30">
      <c r="B734" s="86" t="s">
        <v>51</v>
      </c>
      <c r="D734" t="s">
        <v>219</v>
      </c>
      <c r="L734" t="s">
        <v>217</v>
      </c>
      <c r="T734" t="s">
        <v>216</v>
      </c>
      <c r="AB734" s="11">
        <f>SUM(AB736:AB739)</f>
        <v>24</v>
      </c>
      <c r="AD734" s="90" t="s">
        <v>6</v>
      </c>
    </row>
    <row r="735" spans="1:30">
      <c r="B735" s="86" t="s">
        <v>53</v>
      </c>
      <c r="C735" s="90" t="s">
        <v>87</v>
      </c>
      <c r="D735">
        <v>0</v>
      </c>
      <c r="E735">
        <v>1</v>
      </c>
      <c r="F735">
        <v>2</v>
      </c>
      <c r="G735">
        <v>3</v>
      </c>
      <c r="H735">
        <v>4</v>
      </c>
      <c r="I735">
        <v>5</v>
      </c>
      <c r="J735">
        <v>6</v>
      </c>
      <c r="K735">
        <v>7</v>
      </c>
      <c r="L735">
        <v>8</v>
      </c>
      <c r="M735">
        <v>9</v>
      </c>
      <c r="N735">
        <v>10</v>
      </c>
      <c r="O735">
        <v>11</v>
      </c>
      <c r="P735">
        <v>12</v>
      </c>
      <c r="Q735">
        <v>13</v>
      </c>
      <c r="R735">
        <v>14</v>
      </c>
      <c r="S735">
        <v>15</v>
      </c>
      <c r="T735">
        <v>16</v>
      </c>
      <c r="U735">
        <v>17</v>
      </c>
      <c r="V735">
        <v>18</v>
      </c>
      <c r="W735">
        <v>19</v>
      </c>
      <c r="X735">
        <v>20</v>
      </c>
      <c r="Y735">
        <v>21</v>
      </c>
      <c r="Z735">
        <v>22</v>
      </c>
      <c r="AA735">
        <v>23</v>
      </c>
      <c r="AB735" s="86" t="s">
        <v>57</v>
      </c>
      <c r="AD735">
        <v>24</v>
      </c>
    </row>
    <row r="736" spans="1:30">
      <c r="B736" s="86" t="s">
        <v>54</v>
      </c>
      <c r="D736">
        <v>1</v>
      </c>
      <c r="E736">
        <v>1</v>
      </c>
      <c r="F736">
        <v>1</v>
      </c>
      <c r="G736">
        <v>1</v>
      </c>
      <c r="H736">
        <v>1</v>
      </c>
      <c r="I736">
        <v>1</v>
      </c>
      <c r="J736">
        <v>1</v>
      </c>
      <c r="K736">
        <v>1</v>
      </c>
      <c r="L736">
        <v>1</v>
      </c>
      <c r="M736">
        <v>1</v>
      </c>
      <c r="N736">
        <v>1</v>
      </c>
      <c r="O736">
        <v>1</v>
      </c>
      <c r="P736">
        <v>1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 s="11">
        <f t="shared" ref="AB736:AB743" si="250">SUM(D736:AA736)</f>
        <v>24</v>
      </c>
    </row>
    <row r="737" spans="1:28">
      <c r="B737" s="86" t="s">
        <v>55</v>
      </c>
      <c r="AB737" s="11">
        <f t="shared" si="250"/>
        <v>0</v>
      </c>
    </row>
    <row r="738" spans="1:28">
      <c r="B738" s="86" t="s">
        <v>56</v>
      </c>
      <c r="AB738" s="11">
        <f t="shared" si="250"/>
        <v>0</v>
      </c>
    </row>
    <row r="739" spans="1:28">
      <c r="B739" s="86" t="s">
        <v>16</v>
      </c>
      <c r="T739" s="11"/>
      <c r="AB739" s="11">
        <f t="shared" si="250"/>
        <v>0</v>
      </c>
    </row>
    <row r="740" spans="1:28">
      <c r="B740" s="86"/>
      <c r="T740" s="11"/>
      <c r="AB740" s="11">
        <f t="shared" si="250"/>
        <v>0</v>
      </c>
    </row>
    <row r="741" spans="1:28">
      <c r="AB741" s="11">
        <f t="shared" si="250"/>
        <v>0</v>
      </c>
    </row>
    <row r="742" spans="1:28">
      <c r="B742" s="86" t="s">
        <v>112</v>
      </c>
      <c r="AB742" s="11">
        <f t="shared" si="250"/>
        <v>0</v>
      </c>
    </row>
    <row r="743" spans="1:28">
      <c r="B743" s="86" t="s">
        <v>108</v>
      </c>
      <c r="AB743" s="11">
        <f t="shared" si="250"/>
        <v>0</v>
      </c>
    </row>
    <row r="745" spans="1:28">
      <c r="A745" s="83" t="s">
        <v>47</v>
      </c>
      <c r="B745" s="86" t="s">
        <v>57</v>
      </c>
      <c r="D745">
        <f t="shared" ref="D745:I745" si="251">SUM(D747:D750)</f>
        <v>1</v>
      </c>
      <c r="E745">
        <f t="shared" si="251"/>
        <v>1</v>
      </c>
      <c r="F745">
        <f t="shared" si="251"/>
        <v>1</v>
      </c>
      <c r="G745">
        <f t="shared" si="251"/>
        <v>1</v>
      </c>
      <c r="H745">
        <f t="shared" si="251"/>
        <v>1</v>
      </c>
      <c r="I745">
        <f t="shared" si="251"/>
        <v>1</v>
      </c>
      <c r="J745">
        <f>SUM(J747:J750)</f>
        <v>1</v>
      </c>
      <c r="K745">
        <f t="shared" ref="K745:AA745" si="252">SUM(K747:K750)</f>
        <v>1</v>
      </c>
      <c r="L745">
        <f t="shared" si="252"/>
        <v>1</v>
      </c>
      <c r="M745">
        <f t="shared" si="252"/>
        <v>1</v>
      </c>
      <c r="N745">
        <f t="shared" si="252"/>
        <v>1</v>
      </c>
      <c r="O745">
        <f t="shared" si="252"/>
        <v>1</v>
      </c>
      <c r="P745">
        <f t="shared" si="252"/>
        <v>1</v>
      </c>
      <c r="Q745">
        <f t="shared" si="252"/>
        <v>1</v>
      </c>
      <c r="R745">
        <f t="shared" si="252"/>
        <v>1</v>
      </c>
      <c r="S745">
        <f t="shared" si="252"/>
        <v>1</v>
      </c>
      <c r="T745">
        <f t="shared" si="252"/>
        <v>1</v>
      </c>
      <c r="U745">
        <f t="shared" si="252"/>
        <v>1</v>
      </c>
      <c r="V745">
        <f t="shared" si="252"/>
        <v>1</v>
      </c>
      <c r="W745">
        <f t="shared" si="252"/>
        <v>1</v>
      </c>
      <c r="X745">
        <f t="shared" si="252"/>
        <v>1</v>
      </c>
      <c r="Y745">
        <f t="shared" si="252"/>
        <v>1</v>
      </c>
      <c r="Z745">
        <f t="shared" si="252"/>
        <v>1</v>
      </c>
      <c r="AA745">
        <f t="shared" si="252"/>
        <v>1</v>
      </c>
      <c r="AB745" s="11">
        <f t="shared" ref="AB745:AB750" si="253">SUM(D745:AA745)</f>
        <v>24</v>
      </c>
    </row>
    <row r="746" spans="1:28">
      <c r="B746" s="86" t="s">
        <v>110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0.2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0.3</v>
      </c>
      <c r="U746">
        <v>0.3</v>
      </c>
      <c r="V746">
        <v>0.3</v>
      </c>
      <c r="W746">
        <v>0</v>
      </c>
      <c r="X746">
        <v>0</v>
      </c>
      <c r="Y746">
        <v>0</v>
      </c>
      <c r="Z746">
        <v>0</v>
      </c>
      <c r="AA746">
        <v>0</v>
      </c>
      <c r="AB746" s="11">
        <f t="shared" si="253"/>
        <v>1.1000000000000001</v>
      </c>
    </row>
    <row r="747" spans="1:28">
      <c r="B747" s="86" t="s">
        <v>107</v>
      </c>
      <c r="D747">
        <f t="shared" ref="D747:I747" si="254">D746*0.2</f>
        <v>0</v>
      </c>
      <c r="E747">
        <f t="shared" si="254"/>
        <v>0</v>
      </c>
      <c r="F747">
        <f t="shared" si="254"/>
        <v>0</v>
      </c>
      <c r="G747">
        <f t="shared" si="254"/>
        <v>0</v>
      </c>
      <c r="H747">
        <f t="shared" si="254"/>
        <v>0</v>
      </c>
      <c r="I747">
        <f t="shared" si="254"/>
        <v>4.0000000000000008E-2</v>
      </c>
      <c r="J747">
        <f>J746*0.2</f>
        <v>0</v>
      </c>
      <c r="K747">
        <f t="shared" ref="K747:AA747" si="255">K746*0.2</f>
        <v>0</v>
      </c>
      <c r="L747">
        <f t="shared" si="255"/>
        <v>0</v>
      </c>
      <c r="M747">
        <f t="shared" si="255"/>
        <v>0</v>
      </c>
      <c r="N747">
        <f t="shared" si="255"/>
        <v>0</v>
      </c>
      <c r="O747">
        <f t="shared" si="255"/>
        <v>0</v>
      </c>
      <c r="P747">
        <f t="shared" si="255"/>
        <v>0</v>
      </c>
      <c r="Q747">
        <f t="shared" si="255"/>
        <v>0</v>
      </c>
      <c r="R747">
        <f t="shared" si="255"/>
        <v>0</v>
      </c>
      <c r="S747">
        <f t="shared" si="255"/>
        <v>0</v>
      </c>
      <c r="T747">
        <f t="shared" si="255"/>
        <v>0.06</v>
      </c>
      <c r="U747">
        <f t="shared" si="255"/>
        <v>0.06</v>
      </c>
      <c r="V747">
        <f t="shared" si="255"/>
        <v>0.06</v>
      </c>
      <c r="W747">
        <f t="shared" si="255"/>
        <v>0</v>
      </c>
      <c r="X747">
        <f t="shared" si="255"/>
        <v>0</v>
      </c>
      <c r="Y747">
        <f t="shared" si="255"/>
        <v>0</v>
      </c>
      <c r="Z747">
        <f t="shared" si="255"/>
        <v>0</v>
      </c>
      <c r="AA747">
        <f t="shared" si="255"/>
        <v>0</v>
      </c>
      <c r="AB747" s="11">
        <f t="shared" si="253"/>
        <v>0.22</v>
      </c>
    </row>
    <row r="748" spans="1:28">
      <c r="B748" s="86" t="s">
        <v>105</v>
      </c>
      <c r="D748">
        <v>0.3</v>
      </c>
      <c r="E748">
        <v>0.3</v>
      </c>
      <c r="F748">
        <v>0.3</v>
      </c>
      <c r="G748">
        <v>0.3</v>
      </c>
      <c r="H748">
        <v>0.3</v>
      </c>
      <c r="I748">
        <v>0.3</v>
      </c>
      <c r="J748">
        <v>0.7</v>
      </c>
      <c r="K748">
        <v>1</v>
      </c>
      <c r="L748">
        <v>1</v>
      </c>
      <c r="M748">
        <v>1</v>
      </c>
      <c r="N748">
        <v>1</v>
      </c>
      <c r="O748">
        <v>0.7</v>
      </c>
      <c r="P748">
        <v>0.2</v>
      </c>
      <c r="Q748">
        <v>1</v>
      </c>
      <c r="R748">
        <v>0.5</v>
      </c>
      <c r="S748">
        <v>0.3</v>
      </c>
      <c r="Y748">
        <v>0.1</v>
      </c>
      <c r="AA748">
        <v>0.2</v>
      </c>
      <c r="AB748" s="11">
        <f t="shared" si="253"/>
        <v>9.5</v>
      </c>
    </row>
    <row r="749" spans="1:28">
      <c r="B749" s="86" t="s">
        <v>74</v>
      </c>
      <c r="D749">
        <v>0.7</v>
      </c>
      <c r="E749">
        <v>0.7</v>
      </c>
      <c r="F749">
        <v>0.7</v>
      </c>
      <c r="G749">
        <v>0.7</v>
      </c>
      <c r="H749">
        <v>0.7</v>
      </c>
      <c r="I749">
        <f>I746*0.8+0.5</f>
        <v>0.66</v>
      </c>
      <c r="J749">
        <v>0.3</v>
      </c>
      <c r="K749">
        <f t="shared" ref="K749:Q749" si="256">K746*0.8</f>
        <v>0</v>
      </c>
      <c r="L749">
        <f t="shared" si="256"/>
        <v>0</v>
      </c>
      <c r="M749">
        <f t="shared" si="256"/>
        <v>0</v>
      </c>
      <c r="N749">
        <f t="shared" si="256"/>
        <v>0</v>
      </c>
      <c r="O749">
        <v>0.3</v>
      </c>
      <c r="P749">
        <v>0.8</v>
      </c>
      <c r="Q749">
        <f t="shared" si="256"/>
        <v>0</v>
      </c>
      <c r="R749">
        <v>0.5</v>
      </c>
      <c r="S749">
        <v>0.7</v>
      </c>
      <c r="T749">
        <f>T746*0.8+0.7</f>
        <v>0.94</v>
      </c>
      <c r="U749">
        <f>U746*0.8+0.7</f>
        <v>0.94</v>
      </c>
      <c r="V749">
        <f>V746*0.8+0.7</f>
        <v>0.94</v>
      </c>
      <c r="W749">
        <v>1</v>
      </c>
      <c r="X749">
        <v>1</v>
      </c>
      <c r="Y749">
        <v>0.9</v>
      </c>
      <c r="Z749">
        <v>1</v>
      </c>
      <c r="AA749">
        <v>0.8</v>
      </c>
      <c r="AB749" s="11">
        <f t="shared" si="253"/>
        <v>14.28</v>
      </c>
    </row>
    <row r="750" spans="1:28">
      <c r="B750" s="86" t="s">
        <v>73</v>
      </c>
      <c r="AB750" s="11">
        <f t="shared" si="253"/>
        <v>0</v>
      </c>
    </row>
    <row r="751" spans="1:28">
      <c r="AB751" s="11"/>
    </row>
    <row r="752" spans="1:28">
      <c r="B752" s="86" t="s">
        <v>113</v>
      </c>
    </row>
    <row r="754" spans="1:31" ht="15">
      <c r="A754" s="83" t="s">
        <v>3</v>
      </c>
      <c r="B754" s="134" t="s">
        <v>227</v>
      </c>
      <c r="C754" s="135">
        <v>39793</v>
      </c>
      <c r="D754" t="s">
        <v>6</v>
      </c>
      <c r="G754" s="84"/>
      <c r="H754" s="84"/>
      <c r="I754" s="84"/>
      <c r="J754" s="84" t="s">
        <v>87</v>
      </c>
      <c r="K754" s="84"/>
      <c r="AB754" s="128"/>
    </row>
    <row r="755" spans="1:31">
      <c r="B755" s="86" t="s">
        <v>51</v>
      </c>
      <c r="D755" t="s">
        <v>219</v>
      </c>
      <c r="L755" t="s">
        <v>217</v>
      </c>
      <c r="T755" t="s">
        <v>216</v>
      </c>
      <c r="AB755" s="11">
        <f>SUM(AB757:AB760)</f>
        <v>24</v>
      </c>
    </row>
    <row r="756" spans="1:31">
      <c r="B756" s="86" t="s">
        <v>53</v>
      </c>
      <c r="C756" s="90" t="s">
        <v>87</v>
      </c>
      <c r="D756">
        <v>0</v>
      </c>
      <c r="E756">
        <v>1</v>
      </c>
      <c r="F756">
        <v>2</v>
      </c>
      <c r="G756">
        <v>3</v>
      </c>
      <c r="H756">
        <v>4</v>
      </c>
      <c r="I756">
        <v>5</v>
      </c>
      <c r="J756">
        <v>6</v>
      </c>
      <c r="K756">
        <v>7</v>
      </c>
      <c r="L756">
        <v>8</v>
      </c>
      <c r="M756">
        <v>9</v>
      </c>
      <c r="N756">
        <v>10</v>
      </c>
      <c r="O756">
        <v>11</v>
      </c>
      <c r="P756">
        <v>12</v>
      </c>
      <c r="Q756">
        <v>13</v>
      </c>
      <c r="R756">
        <v>14</v>
      </c>
      <c r="S756">
        <v>15</v>
      </c>
      <c r="T756">
        <v>16</v>
      </c>
      <c r="U756">
        <v>17</v>
      </c>
      <c r="V756">
        <v>18</v>
      </c>
      <c r="W756">
        <v>19</v>
      </c>
      <c r="X756">
        <v>20</v>
      </c>
      <c r="Y756">
        <v>21</v>
      </c>
      <c r="Z756">
        <v>22</v>
      </c>
      <c r="AA756">
        <v>23</v>
      </c>
      <c r="AB756" s="86" t="s">
        <v>57</v>
      </c>
      <c r="AD756" t="s">
        <v>6</v>
      </c>
    </row>
    <row r="757" spans="1:31">
      <c r="B757" s="86" t="s">
        <v>54</v>
      </c>
      <c r="D757">
        <v>1</v>
      </c>
      <c r="E757">
        <v>1</v>
      </c>
      <c r="F757">
        <v>1</v>
      </c>
      <c r="G757">
        <v>1</v>
      </c>
      <c r="H757">
        <v>1</v>
      </c>
      <c r="I757">
        <v>1</v>
      </c>
      <c r="J757">
        <v>1</v>
      </c>
      <c r="K757">
        <v>1</v>
      </c>
      <c r="L757">
        <v>1</v>
      </c>
      <c r="M757">
        <v>1</v>
      </c>
      <c r="N757">
        <v>1</v>
      </c>
      <c r="O757">
        <v>1</v>
      </c>
      <c r="P757">
        <v>1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 s="11">
        <f>SUM(D757:AA757)</f>
        <v>24</v>
      </c>
      <c r="AD757">
        <v>6</v>
      </c>
    </row>
    <row r="758" spans="1:31">
      <c r="B758" s="86" t="s">
        <v>55</v>
      </c>
      <c r="AB758" s="11">
        <f>SUM(D758:AA758)</f>
        <v>0</v>
      </c>
    </row>
    <row r="759" spans="1:31">
      <c r="B759" s="86" t="s">
        <v>56</v>
      </c>
      <c r="AB759" s="11">
        <f>SUM(D759:AA759)</f>
        <v>0</v>
      </c>
    </row>
    <row r="760" spans="1:31">
      <c r="B760" s="86" t="s">
        <v>16</v>
      </c>
      <c r="T760" s="11"/>
      <c r="AB760" s="11">
        <f>SUM(D760:AA760)</f>
        <v>0</v>
      </c>
    </row>
    <row r="761" spans="1:31">
      <c r="B761" s="86"/>
      <c r="T761" s="11"/>
      <c r="AB761" s="11">
        <f>SUM(D761:S761)</f>
        <v>0</v>
      </c>
    </row>
    <row r="762" spans="1:31">
      <c r="B762" s="86"/>
      <c r="T762" s="11"/>
      <c r="AB762" s="11">
        <f>SUM(D762:S762)</f>
        <v>0</v>
      </c>
    </row>
    <row r="763" spans="1:31">
      <c r="B763" s="86"/>
      <c r="AB763" s="11">
        <f>SUM(D763:T763)</f>
        <v>0</v>
      </c>
    </row>
    <row r="764" spans="1:31">
      <c r="B764" s="86"/>
      <c r="AB764" s="11"/>
    </row>
    <row r="765" spans="1:31">
      <c r="B765" s="86" t="s">
        <v>112</v>
      </c>
      <c r="AB765" s="15">
        <f>SUM(D765:AA765)</f>
        <v>0</v>
      </c>
    </row>
    <row r="766" spans="1:31">
      <c r="B766" s="86" t="s">
        <v>108</v>
      </c>
      <c r="K766">
        <v>7</v>
      </c>
      <c r="L766">
        <v>9</v>
      </c>
      <c r="AB766" s="15">
        <f>SUM(D766:AA766)</f>
        <v>16</v>
      </c>
      <c r="AE766" s="36" t="s">
        <v>279</v>
      </c>
    </row>
    <row r="768" spans="1:31">
      <c r="A768" s="83" t="s">
        <v>47</v>
      </c>
      <c r="B768" s="86" t="s">
        <v>57</v>
      </c>
      <c r="D768">
        <f t="shared" ref="D768:AA768" si="257">SUM(D770:D773)</f>
        <v>1</v>
      </c>
      <c r="E768">
        <f t="shared" si="257"/>
        <v>1</v>
      </c>
      <c r="F768">
        <f t="shared" si="257"/>
        <v>1</v>
      </c>
      <c r="G768">
        <f t="shared" si="257"/>
        <v>1</v>
      </c>
      <c r="H768">
        <f t="shared" si="257"/>
        <v>1</v>
      </c>
      <c r="I768">
        <f t="shared" si="257"/>
        <v>1</v>
      </c>
      <c r="J768">
        <f t="shared" si="257"/>
        <v>1</v>
      </c>
      <c r="K768">
        <f t="shared" si="257"/>
        <v>1.0000000000000002</v>
      </c>
      <c r="L768">
        <f t="shared" si="257"/>
        <v>1</v>
      </c>
      <c r="M768">
        <f t="shared" si="257"/>
        <v>1</v>
      </c>
      <c r="N768">
        <f t="shared" si="257"/>
        <v>1</v>
      </c>
      <c r="O768">
        <f t="shared" si="257"/>
        <v>1</v>
      </c>
      <c r="P768">
        <f t="shared" si="257"/>
        <v>1</v>
      </c>
      <c r="Q768">
        <f t="shared" si="257"/>
        <v>1</v>
      </c>
      <c r="R768">
        <f t="shared" si="257"/>
        <v>1</v>
      </c>
      <c r="S768">
        <f t="shared" si="257"/>
        <v>1</v>
      </c>
      <c r="T768">
        <f t="shared" si="257"/>
        <v>1</v>
      </c>
      <c r="U768">
        <f t="shared" si="257"/>
        <v>1</v>
      </c>
      <c r="V768">
        <f t="shared" si="257"/>
        <v>1</v>
      </c>
      <c r="W768">
        <f t="shared" si="257"/>
        <v>1</v>
      </c>
      <c r="X768">
        <f t="shared" si="257"/>
        <v>1</v>
      </c>
      <c r="Y768">
        <f t="shared" si="257"/>
        <v>1</v>
      </c>
      <c r="Z768">
        <f t="shared" si="257"/>
        <v>1</v>
      </c>
      <c r="AA768">
        <f t="shared" si="257"/>
        <v>1</v>
      </c>
      <c r="AB768" s="11">
        <f t="shared" ref="AB768:AB774" si="258">SUM(D768:AA768)</f>
        <v>24</v>
      </c>
    </row>
    <row r="769" spans="1:28">
      <c r="B769" s="86" t="s">
        <v>110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0.4</v>
      </c>
      <c r="J769">
        <v>1</v>
      </c>
      <c r="K769">
        <v>0.4</v>
      </c>
      <c r="L769">
        <v>0.3</v>
      </c>
      <c r="M769">
        <v>1</v>
      </c>
      <c r="N769">
        <v>1</v>
      </c>
      <c r="O769">
        <v>1</v>
      </c>
      <c r="P769">
        <v>1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 s="11">
        <f t="shared" si="258"/>
        <v>17.100000000000001</v>
      </c>
    </row>
    <row r="770" spans="1:28">
      <c r="B770" s="86" t="s">
        <v>107</v>
      </c>
      <c r="D770">
        <f t="shared" ref="D770:I770" si="259">D769*0.2</f>
        <v>0</v>
      </c>
      <c r="E770">
        <f t="shared" si="259"/>
        <v>0</v>
      </c>
      <c r="F770">
        <f t="shared" si="259"/>
        <v>0</v>
      </c>
      <c r="G770">
        <f t="shared" si="259"/>
        <v>0</v>
      </c>
      <c r="H770">
        <f t="shared" si="259"/>
        <v>0</v>
      </c>
      <c r="I770">
        <f t="shared" si="259"/>
        <v>8.0000000000000016E-2</v>
      </c>
      <c r="J770">
        <f>J769*0.2</f>
        <v>0.2</v>
      </c>
      <c r="K770">
        <f t="shared" ref="K770:AA770" si="260">K769*0.2</f>
        <v>8.0000000000000016E-2</v>
      </c>
      <c r="L770">
        <f t="shared" si="260"/>
        <v>0.06</v>
      </c>
      <c r="M770">
        <f t="shared" si="260"/>
        <v>0.2</v>
      </c>
      <c r="N770">
        <f t="shared" si="260"/>
        <v>0.2</v>
      </c>
      <c r="O770">
        <f t="shared" si="260"/>
        <v>0.2</v>
      </c>
      <c r="P770">
        <f t="shared" si="260"/>
        <v>0.2</v>
      </c>
      <c r="Q770">
        <f t="shared" si="260"/>
        <v>0.2</v>
      </c>
      <c r="R770">
        <f t="shared" si="260"/>
        <v>0.2</v>
      </c>
      <c r="S770">
        <f t="shared" si="260"/>
        <v>0.2</v>
      </c>
      <c r="T770">
        <f t="shared" si="260"/>
        <v>0.2</v>
      </c>
      <c r="U770">
        <f t="shared" si="260"/>
        <v>0.2</v>
      </c>
      <c r="V770">
        <f t="shared" si="260"/>
        <v>0.2</v>
      </c>
      <c r="W770">
        <f t="shared" si="260"/>
        <v>0.2</v>
      </c>
      <c r="X770">
        <f t="shared" si="260"/>
        <v>0.2</v>
      </c>
      <c r="Y770">
        <f t="shared" si="260"/>
        <v>0.2</v>
      </c>
      <c r="Z770">
        <f t="shared" si="260"/>
        <v>0.2</v>
      </c>
      <c r="AA770">
        <f t="shared" si="260"/>
        <v>0.2</v>
      </c>
      <c r="AB770" s="11">
        <f t="shared" si="258"/>
        <v>3.4200000000000013</v>
      </c>
    </row>
    <row r="771" spans="1:28">
      <c r="B771" s="86" t="s">
        <v>105</v>
      </c>
      <c r="H771">
        <v>1</v>
      </c>
      <c r="I771">
        <v>0.6</v>
      </c>
      <c r="K771">
        <v>0</v>
      </c>
      <c r="L771">
        <v>0.2</v>
      </c>
      <c r="AB771" s="11">
        <f t="shared" si="258"/>
        <v>1.8</v>
      </c>
    </row>
    <row r="772" spans="1:28">
      <c r="B772" s="86" t="s">
        <v>74</v>
      </c>
      <c r="D772">
        <v>1</v>
      </c>
      <c r="E772">
        <v>1</v>
      </c>
      <c r="F772">
        <v>1</v>
      </c>
      <c r="G772">
        <v>1</v>
      </c>
      <c r="H772">
        <f>H769*0.8</f>
        <v>0</v>
      </c>
      <c r="I772">
        <f t="shared" ref="I772:AA772" si="261">I769*0.8</f>
        <v>0.32000000000000006</v>
      </c>
      <c r="J772">
        <f t="shared" si="261"/>
        <v>0.8</v>
      </c>
      <c r="K772">
        <f>K769*0.8+0.3</f>
        <v>0.62000000000000011</v>
      </c>
      <c r="L772">
        <f>L769*0.8+0.5</f>
        <v>0.74</v>
      </c>
      <c r="M772">
        <f t="shared" si="261"/>
        <v>0.8</v>
      </c>
      <c r="N772">
        <f t="shared" si="261"/>
        <v>0.8</v>
      </c>
      <c r="O772">
        <f t="shared" si="261"/>
        <v>0.8</v>
      </c>
      <c r="P772">
        <f t="shared" si="261"/>
        <v>0.8</v>
      </c>
      <c r="Q772">
        <f t="shared" si="261"/>
        <v>0.8</v>
      </c>
      <c r="R772">
        <f t="shared" si="261"/>
        <v>0.8</v>
      </c>
      <c r="S772">
        <f t="shared" si="261"/>
        <v>0.8</v>
      </c>
      <c r="T772">
        <f t="shared" si="261"/>
        <v>0.8</v>
      </c>
      <c r="U772">
        <f t="shared" si="261"/>
        <v>0.8</v>
      </c>
      <c r="V772">
        <f t="shared" si="261"/>
        <v>0.8</v>
      </c>
      <c r="W772">
        <f t="shared" si="261"/>
        <v>0.8</v>
      </c>
      <c r="X772">
        <f t="shared" si="261"/>
        <v>0.8</v>
      </c>
      <c r="Y772">
        <f t="shared" si="261"/>
        <v>0.8</v>
      </c>
      <c r="Z772">
        <f t="shared" si="261"/>
        <v>0.8</v>
      </c>
      <c r="AA772">
        <f t="shared" si="261"/>
        <v>0.8</v>
      </c>
      <c r="AB772" s="11">
        <f t="shared" si="258"/>
        <v>18.480000000000008</v>
      </c>
    </row>
    <row r="773" spans="1:28">
      <c r="B773" s="86" t="s">
        <v>73</v>
      </c>
      <c r="K773">
        <v>0.3</v>
      </c>
      <c r="AB773" s="11">
        <f t="shared" si="258"/>
        <v>0.3</v>
      </c>
    </row>
    <row r="774" spans="1:28">
      <c r="B774" s="86" t="s">
        <v>280</v>
      </c>
      <c r="K774">
        <v>0.3</v>
      </c>
      <c r="AB774" s="11">
        <f t="shared" si="258"/>
        <v>0.3</v>
      </c>
    </row>
    <row r="775" spans="1:28">
      <c r="B775" s="86"/>
      <c r="AB775" s="11">
        <f>SUM(D775:S775)</f>
        <v>0</v>
      </c>
    </row>
    <row r="776" spans="1:28">
      <c r="B776" s="86" t="s">
        <v>113</v>
      </c>
      <c r="K776">
        <v>1</v>
      </c>
      <c r="AB776" s="11">
        <f>SUM(D776:AA776)</f>
        <v>1</v>
      </c>
    </row>
    <row r="778" spans="1:28" ht="15">
      <c r="A778" s="83" t="s">
        <v>3</v>
      </c>
      <c r="B778" s="134" t="s">
        <v>59</v>
      </c>
      <c r="C778" s="135">
        <v>39794</v>
      </c>
      <c r="G778" s="84"/>
      <c r="H778" s="84"/>
      <c r="I778" s="84"/>
      <c r="J778" s="84"/>
      <c r="K778" s="84"/>
      <c r="AB778" s="128"/>
    </row>
    <row r="779" spans="1:28">
      <c r="B779" s="86" t="s">
        <v>51</v>
      </c>
      <c r="D779" t="s">
        <v>219</v>
      </c>
      <c r="L779" t="s">
        <v>217</v>
      </c>
      <c r="T779" t="s">
        <v>218</v>
      </c>
      <c r="AB779" s="11">
        <f>SUM(AB781:AB784)</f>
        <v>24</v>
      </c>
    </row>
    <row r="780" spans="1:28">
      <c r="B780" s="86" t="s">
        <v>53</v>
      </c>
      <c r="C780" s="90" t="s">
        <v>87</v>
      </c>
      <c r="D780">
        <v>0</v>
      </c>
      <c r="E780">
        <v>1</v>
      </c>
      <c r="F780">
        <v>2</v>
      </c>
      <c r="G780">
        <v>3</v>
      </c>
      <c r="H780">
        <v>4</v>
      </c>
      <c r="I780">
        <v>5</v>
      </c>
      <c r="J780">
        <v>6</v>
      </c>
      <c r="K780">
        <v>7</v>
      </c>
      <c r="L780">
        <v>8</v>
      </c>
      <c r="M780">
        <v>9</v>
      </c>
      <c r="N780">
        <v>10</v>
      </c>
      <c r="O780">
        <v>11</v>
      </c>
      <c r="P780">
        <v>12</v>
      </c>
      <c r="Q780">
        <v>13</v>
      </c>
      <c r="R780">
        <v>14</v>
      </c>
      <c r="S780">
        <v>15</v>
      </c>
      <c r="T780">
        <v>16</v>
      </c>
      <c r="U780">
        <v>17</v>
      </c>
      <c r="V780">
        <v>18</v>
      </c>
      <c r="W780">
        <v>19</v>
      </c>
      <c r="X780">
        <v>20</v>
      </c>
      <c r="Y780">
        <v>21</v>
      </c>
      <c r="Z780">
        <v>22</v>
      </c>
      <c r="AA780">
        <v>23</v>
      </c>
      <c r="AB780" s="86" t="s">
        <v>57</v>
      </c>
    </row>
    <row r="781" spans="1:28">
      <c r="B781" s="86" t="s">
        <v>54</v>
      </c>
      <c r="D781">
        <v>1</v>
      </c>
      <c r="E781">
        <v>1</v>
      </c>
      <c r="F781">
        <v>1</v>
      </c>
      <c r="G781">
        <v>1</v>
      </c>
      <c r="H781">
        <v>1</v>
      </c>
      <c r="I781">
        <v>1</v>
      </c>
      <c r="J781">
        <v>1</v>
      </c>
      <c r="K781">
        <v>1</v>
      </c>
      <c r="L781">
        <v>1</v>
      </c>
      <c r="M781">
        <v>1</v>
      </c>
      <c r="N781">
        <v>1</v>
      </c>
      <c r="O781">
        <v>1</v>
      </c>
      <c r="P781">
        <v>1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 s="11">
        <f t="shared" ref="AB781:AB787" si="262">SUM(D781:AA781)</f>
        <v>24</v>
      </c>
    </row>
    <row r="782" spans="1:28">
      <c r="B782" s="86" t="s">
        <v>55</v>
      </c>
      <c r="AB782" s="11">
        <f t="shared" si="262"/>
        <v>0</v>
      </c>
    </row>
    <row r="783" spans="1:28">
      <c r="B783" s="86" t="s">
        <v>56</v>
      </c>
      <c r="AB783" s="11">
        <f t="shared" si="262"/>
        <v>0</v>
      </c>
    </row>
    <row r="784" spans="1:28">
      <c r="B784" s="86" t="s">
        <v>16</v>
      </c>
      <c r="AB784" s="11">
        <f t="shared" si="262"/>
        <v>0</v>
      </c>
    </row>
    <row r="785" spans="1:31">
      <c r="B785" s="86"/>
      <c r="AB785" s="11">
        <f t="shared" si="262"/>
        <v>0</v>
      </c>
    </row>
    <row r="786" spans="1:31">
      <c r="B786" s="86" t="s">
        <v>112</v>
      </c>
      <c r="AB786" s="11">
        <f t="shared" si="262"/>
        <v>0</v>
      </c>
    </row>
    <row r="787" spans="1:31">
      <c r="B787" s="86" t="s">
        <v>108</v>
      </c>
      <c r="H787">
        <v>1</v>
      </c>
      <c r="V787">
        <v>2</v>
      </c>
      <c r="AB787" s="11">
        <f t="shared" si="262"/>
        <v>3</v>
      </c>
      <c r="AE787" t="s">
        <v>281</v>
      </c>
    </row>
    <row r="789" spans="1:31">
      <c r="A789" s="83" t="s">
        <v>47</v>
      </c>
      <c r="B789" s="86" t="s">
        <v>57</v>
      </c>
      <c r="D789">
        <f t="shared" ref="D789:I789" si="263">SUM(D791:D794)</f>
        <v>1</v>
      </c>
      <c r="E789">
        <f t="shared" si="263"/>
        <v>1</v>
      </c>
      <c r="F789">
        <f t="shared" si="263"/>
        <v>1</v>
      </c>
      <c r="G789">
        <f t="shared" si="263"/>
        <v>1</v>
      </c>
      <c r="H789">
        <f t="shared" si="263"/>
        <v>1</v>
      </c>
      <c r="I789">
        <f t="shared" si="263"/>
        <v>1</v>
      </c>
      <c r="J789">
        <f>SUM(J791:J794)</f>
        <v>1</v>
      </c>
      <c r="K789">
        <f>SUM(K791:K794)</f>
        <v>1</v>
      </c>
      <c r="L789">
        <f t="shared" ref="L789:AA789" si="264">SUM(L791:L794)</f>
        <v>1</v>
      </c>
      <c r="M789">
        <f t="shared" si="264"/>
        <v>1</v>
      </c>
      <c r="N789">
        <f t="shared" si="264"/>
        <v>1</v>
      </c>
      <c r="O789">
        <f t="shared" si="264"/>
        <v>1</v>
      </c>
      <c r="P789">
        <f t="shared" si="264"/>
        <v>1</v>
      </c>
      <c r="Q789">
        <f t="shared" si="264"/>
        <v>1</v>
      </c>
      <c r="R789">
        <f t="shared" si="264"/>
        <v>1</v>
      </c>
      <c r="S789">
        <f t="shared" si="264"/>
        <v>1</v>
      </c>
      <c r="T789">
        <f t="shared" si="264"/>
        <v>1</v>
      </c>
      <c r="U789">
        <f t="shared" si="264"/>
        <v>1</v>
      </c>
      <c r="V789">
        <f t="shared" si="264"/>
        <v>1</v>
      </c>
      <c r="W789">
        <f t="shared" si="264"/>
        <v>1</v>
      </c>
      <c r="X789">
        <f t="shared" si="264"/>
        <v>1</v>
      </c>
      <c r="Y789">
        <f t="shared" si="264"/>
        <v>1</v>
      </c>
      <c r="Z789">
        <f t="shared" si="264"/>
        <v>1</v>
      </c>
      <c r="AA789">
        <f t="shared" si="264"/>
        <v>1</v>
      </c>
      <c r="AB789" s="11">
        <f>SUM(D789:AA789)</f>
        <v>24</v>
      </c>
    </row>
    <row r="790" spans="1:31">
      <c r="B790" s="86" t="s">
        <v>110</v>
      </c>
      <c r="D790">
        <v>1</v>
      </c>
      <c r="E790">
        <v>1</v>
      </c>
      <c r="F790">
        <v>1</v>
      </c>
      <c r="G790">
        <v>1</v>
      </c>
      <c r="H790">
        <v>1</v>
      </c>
      <c r="I790">
        <v>1</v>
      </c>
      <c r="J790">
        <v>1</v>
      </c>
      <c r="K790">
        <v>1</v>
      </c>
      <c r="L790">
        <v>1</v>
      </c>
      <c r="M790">
        <v>1</v>
      </c>
      <c r="N790">
        <v>1</v>
      </c>
      <c r="O790">
        <v>1</v>
      </c>
      <c r="P790">
        <v>1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 s="11">
        <f t="shared" ref="AB790:AB796" si="265">SUM(D790:AA790)</f>
        <v>24</v>
      </c>
    </row>
    <row r="791" spans="1:31">
      <c r="B791" s="86" t="s">
        <v>107</v>
      </c>
      <c r="D791">
        <f t="shared" ref="D791:I791" si="266">D790*0.2</f>
        <v>0.2</v>
      </c>
      <c r="E791">
        <f t="shared" si="266"/>
        <v>0.2</v>
      </c>
      <c r="F791">
        <f t="shared" si="266"/>
        <v>0.2</v>
      </c>
      <c r="G791">
        <f t="shared" si="266"/>
        <v>0.2</v>
      </c>
      <c r="H791">
        <f t="shared" si="266"/>
        <v>0.2</v>
      </c>
      <c r="I791">
        <f t="shared" si="266"/>
        <v>0.2</v>
      </c>
      <c r="J791">
        <f>J790*0.2</f>
        <v>0.2</v>
      </c>
      <c r="K791" s="11">
        <f>K790*0.2</f>
        <v>0.2</v>
      </c>
      <c r="L791">
        <f t="shared" ref="L791:AA791" si="267">L790*0.2</f>
        <v>0.2</v>
      </c>
      <c r="M791">
        <f t="shared" si="267"/>
        <v>0.2</v>
      </c>
      <c r="N791">
        <f t="shared" si="267"/>
        <v>0.2</v>
      </c>
      <c r="O791">
        <f t="shared" si="267"/>
        <v>0.2</v>
      </c>
      <c r="P791">
        <f t="shared" si="267"/>
        <v>0.2</v>
      </c>
      <c r="Q791">
        <f t="shared" si="267"/>
        <v>0.2</v>
      </c>
      <c r="R791">
        <f t="shared" si="267"/>
        <v>0.2</v>
      </c>
      <c r="S791">
        <f t="shared" si="267"/>
        <v>0.2</v>
      </c>
      <c r="T791">
        <f t="shared" si="267"/>
        <v>0.2</v>
      </c>
      <c r="U791">
        <f t="shared" si="267"/>
        <v>0.2</v>
      </c>
      <c r="V791">
        <f t="shared" si="267"/>
        <v>0.2</v>
      </c>
      <c r="W791">
        <f t="shared" si="267"/>
        <v>0.2</v>
      </c>
      <c r="X791">
        <f t="shared" si="267"/>
        <v>0.2</v>
      </c>
      <c r="Y791">
        <f t="shared" si="267"/>
        <v>0.2</v>
      </c>
      <c r="Z791">
        <f t="shared" si="267"/>
        <v>0.2</v>
      </c>
      <c r="AA791">
        <f t="shared" si="267"/>
        <v>0.2</v>
      </c>
      <c r="AB791" s="11">
        <f t="shared" si="265"/>
        <v>4.8000000000000016</v>
      </c>
    </row>
    <row r="792" spans="1:31">
      <c r="B792" s="86" t="s">
        <v>105</v>
      </c>
      <c r="AB792" s="11">
        <f t="shared" si="265"/>
        <v>0</v>
      </c>
    </row>
    <row r="793" spans="1:31">
      <c r="B793" s="86" t="s">
        <v>74</v>
      </c>
      <c r="D793">
        <f>D790*0.8</f>
        <v>0.8</v>
      </c>
      <c r="E793">
        <f>E790*0.8</f>
        <v>0.8</v>
      </c>
      <c r="F793">
        <f>F790*0.8</f>
        <v>0.8</v>
      </c>
      <c r="G793">
        <f>G790*0.8</f>
        <v>0.8</v>
      </c>
      <c r="H793">
        <f t="shared" ref="H793:AA793" si="268">H790*0.8</f>
        <v>0.8</v>
      </c>
      <c r="I793">
        <f t="shared" si="268"/>
        <v>0.8</v>
      </c>
      <c r="J793">
        <f t="shared" si="268"/>
        <v>0.8</v>
      </c>
      <c r="K793">
        <f t="shared" si="268"/>
        <v>0.8</v>
      </c>
      <c r="L793">
        <f t="shared" si="268"/>
        <v>0.8</v>
      </c>
      <c r="M793">
        <f t="shared" si="268"/>
        <v>0.8</v>
      </c>
      <c r="N793">
        <f t="shared" si="268"/>
        <v>0.8</v>
      </c>
      <c r="O793">
        <f t="shared" si="268"/>
        <v>0.8</v>
      </c>
      <c r="P793">
        <f t="shared" si="268"/>
        <v>0.8</v>
      </c>
      <c r="Q793">
        <f t="shared" si="268"/>
        <v>0.8</v>
      </c>
      <c r="R793">
        <f t="shared" si="268"/>
        <v>0.8</v>
      </c>
      <c r="S793">
        <f t="shared" si="268"/>
        <v>0.8</v>
      </c>
      <c r="T793">
        <f t="shared" si="268"/>
        <v>0.8</v>
      </c>
      <c r="U793">
        <f t="shared" si="268"/>
        <v>0.8</v>
      </c>
      <c r="V793">
        <f t="shared" si="268"/>
        <v>0.8</v>
      </c>
      <c r="W793">
        <f t="shared" si="268"/>
        <v>0.8</v>
      </c>
      <c r="X793">
        <f t="shared" si="268"/>
        <v>0.8</v>
      </c>
      <c r="Y793">
        <f t="shared" si="268"/>
        <v>0.8</v>
      </c>
      <c r="Z793">
        <f t="shared" si="268"/>
        <v>0.8</v>
      </c>
      <c r="AA793">
        <f t="shared" si="268"/>
        <v>0.8</v>
      </c>
      <c r="AB793" s="11">
        <f t="shared" si="265"/>
        <v>19.200000000000006</v>
      </c>
    </row>
    <row r="794" spans="1:31">
      <c r="B794" s="86" t="s">
        <v>73</v>
      </c>
      <c r="AB794" s="11">
        <f t="shared" si="265"/>
        <v>0</v>
      </c>
    </row>
    <row r="795" spans="1:31">
      <c r="B795" s="86"/>
      <c r="AB795" s="11">
        <f t="shared" si="265"/>
        <v>0</v>
      </c>
    </row>
    <row r="796" spans="1:31">
      <c r="B796" s="86" t="s">
        <v>113</v>
      </c>
      <c r="AB796" s="11">
        <f t="shared" si="265"/>
        <v>0</v>
      </c>
    </row>
    <row r="798" spans="1:31" ht="15">
      <c r="A798" s="83" t="s">
        <v>3</v>
      </c>
      <c r="B798" s="134" t="s">
        <v>60</v>
      </c>
      <c r="C798" s="135">
        <v>39795</v>
      </c>
      <c r="G798" s="84"/>
      <c r="H798" s="84"/>
      <c r="I798" s="84"/>
      <c r="J798" s="84"/>
      <c r="K798" s="84"/>
      <c r="AB798" s="128"/>
    </row>
    <row r="799" spans="1:31">
      <c r="B799" s="86" t="s">
        <v>51</v>
      </c>
      <c r="D799" t="s">
        <v>219</v>
      </c>
      <c r="L799" t="s">
        <v>217</v>
      </c>
      <c r="T799" t="s">
        <v>218</v>
      </c>
      <c r="AB799" s="11">
        <f>SUM(AB801:AB804)</f>
        <v>24</v>
      </c>
    </row>
    <row r="800" spans="1:31">
      <c r="B800" s="86" t="s">
        <v>53</v>
      </c>
      <c r="C800" s="90" t="s">
        <v>87</v>
      </c>
      <c r="D800">
        <v>0</v>
      </c>
      <c r="E800">
        <v>1</v>
      </c>
      <c r="F800">
        <v>2</v>
      </c>
      <c r="G800">
        <v>3</v>
      </c>
      <c r="H800">
        <v>4</v>
      </c>
      <c r="I800">
        <v>5</v>
      </c>
      <c r="J800">
        <v>6</v>
      </c>
      <c r="K800">
        <v>7</v>
      </c>
      <c r="L800">
        <v>8</v>
      </c>
      <c r="M800">
        <v>9</v>
      </c>
      <c r="N800">
        <v>10</v>
      </c>
      <c r="O800">
        <v>11</v>
      </c>
      <c r="P800">
        <v>12</v>
      </c>
      <c r="Q800">
        <v>13</v>
      </c>
      <c r="R800">
        <v>14</v>
      </c>
      <c r="S800">
        <v>15</v>
      </c>
      <c r="T800">
        <v>16</v>
      </c>
      <c r="U800">
        <v>17</v>
      </c>
      <c r="V800">
        <v>18</v>
      </c>
      <c r="W800">
        <v>19</v>
      </c>
      <c r="X800">
        <v>20</v>
      </c>
      <c r="Y800">
        <v>21</v>
      </c>
      <c r="Z800">
        <v>22</v>
      </c>
      <c r="AA800">
        <v>23</v>
      </c>
      <c r="AB800" s="86" t="s">
        <v>57</v>
      </c>
    </row>
    <row r="801" spans="1:28">
      <c r="B801" s="86" t="s">
        <v>54</v>
      </c>
      <c r="D801">
        <v>1</v>
      </c>
      <c r="E801">
        <v>1</v>
      </c>
      <c r="F801">
        <v>1</v>
      </c>
      <c r="G801">
        <v>1</v>
      </c>
      <c r="H801">
        <v>1</v>
      </c>
      <c r="I801">
        <v>1</v>
      </c>
      <c r="J801">
        <v>1</v>
      </c>
      <c r="K801">
        <v>1</v>
      </c>
      <c r="L801">
        <v>1</v>
      </c>
      <c r="M801">
        <v>1</v>
      </c>
      <c r="N801">
        <v>1</v>
      </c>
      <c r="O801">
        <v>1</v>
      </c>
      <c r="P801">
        <v>1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 s="11">
        <f>SUM(D801:AA801)</f>
        <v>24</v>
      </c>
    </row>
    <row r="802" spans="1:28">
      <c r="B802" s="86" t="s">
        <v>55</v>
      </c>
      <c r="AB802" s="11">
        <f>SUM(D802:AA802)</f>
        <v>0</v>
      </c>
    </row>
    <row r="803" spans="1:28">
      <c r="B803" s="86" t="s">
        <v>56</v>
      </c>
      <c r="P803" t="s">
        <v>79</v>
      </c>
      <c r="AB803" s="11">
        <f>SUM(D803:AA803)</f>
        <v>0</v>
      </c>
    </row>
    <row r="804" spans="1:28">
      <c r="B804" s="86" t="s">
        <v>16</v>
      </c>
      <c r="T804" s="11"/>
      <c r="AB804" s="11">
        <f>SUM(D804:AA804)</f>
        <v>0</v>
      </c>
    </row>
    <row r="805" spans="1:28">
      <c r="B805" s="86"/>
      <c r="T805" s="11"/>
      <c r="AB805" s="11"/>
    </row>
    <row r="806" spans="1:28">
      <c r="B806" s="86" t="s">
        <v>112</v>
      </c>
      <c r="AB806" s="11">
        <f>SUM(D806:AA806)</f>
        <v>0</v>
      </c>
    </row>
    <row r="807" spans="1:28">
      <c r="B807" s="86" t="s">
        <v>108</v>
      </c>
      <c r="N807">
        <v>4</v>
      </c>
      <c r="AB807" s="11">
        <f>SUM(D807:AA807)</f>
        <v>4</v>
      </c>
    </row>
    <row r="809" spans="1:28">
      <c r="A809" s="83" t="s">
        <v>47</v>
      </c>
      <c r="B809" s="86" t="s">
        <v>57</v>
      </c>
      <c r="D809">
        <f t="shared" ref="D809:K809" si="269">SUM(D811:D814)</f>
        <v>1</v>
      </c>
      <c r="E809">
        <f t="shared" si="269"/>
        <v>1</v>
      </c>
      <c r="F809">
        <f t="shared" si="269"/>
        <v>1</v>
      </c>
      <c r="G809">
        <f t="shared" si="269"/>
        <v>1</v>
      </c>
      <c r="H809">
        <f t="shared" si="269"/>
        <v>1</v>
      </c>
      <c r="I809">
        <f t="shared" si="269"/>
        <v>1</v>
      </c>
      <c r="J809">
        <f t="shared" si="269"/>
        <v>1</v>
      </c>
      <c r="K809">
        <f t="shared" si="269"/>
        <v>1</v>
      </c>
      <c r="L809">
        <f>SUM(L811:L814)</f>
        <v>1</v>
      </c>
      <c r="M809">
        <f t="shared" ref="M809:AA809" si="270">SUM(M811:M814)</f>
        <v>1</v>
      </c>
      <c r="N809">
        <f t="shared" si="270"/>
        <v>1</v>
      </c>
      <c r="O809">
        <f t="shared" si="270"/>
        <v>1</v>
      </c>
      <c r="P809">
        <f t="shared" si="270"/>
        <v>1</v>
      </c>
      <c r="Q809">
        <f t="shared" si="270"/>
        <v>1</v>
      </c>
      <c r="R809">
        <f t="shared" si="270"/>
        <v>1</v>
      </c>
      <c r="S809">
        <f t="shared" si="270"/>
        <v>1</v>
      </c>
      <c r="T809">
        <f t="shared" si="270"/>
        <v>1</v>
      </c>
      <c r="U809">
        <f t="shared" si="270"/>
        <v>1</v>
      </c>
      <c r="V809">
        <f t="shared" si="270"/>
        <v>1</v>
      </c>
      <c r="W809">
        <f t="shared" si="270"/>
        <v>1</v>
      </c>
      <c r="X809">
        <f t="shared" si="270"/>
        <v>1</v>
      </c>
      <c r="Y809">
        <f t="shared" si="270"/>
        <v>1</v>
      </c>
      <c r="Z809">
        <f t="shared" si="270"/>
        <v>1</v>
      </c>
      <c r="AA809">
        <f t="shared" si="270"/>
        <v>1</v>
      </c>
      <c r="AB809" s="11">
        <f t="shared" ref="AB809:AB815" si="271">SUM(D809:AA809)</f>
        <v>24</v>
      </c>
    </row>
    <row r="810" spans="1:28">
      <c r="B810" s="86" t="s">
        <v>110</v>
      </c>
      <c r="D810">
        <v>1</v>
      </c>
      <c r="E810">
        <v>1</v>
      </c>
      <c r="F810">
        <v>1</v>
      </c>
      <c r="G810">
        <v>1</v>
      </c>
      <c r="H810">
        <v>1</v>
      </c>
      <c r="I810">
        <v>1</v>
      </c>
      <c r="J810">
        <v>1</v>
      </c>
      <c r="K810">
        <v>1</v>
      </c>
      <c r="L810">
        <v>1</v>
      </c>
      <c r="M810">
        <v>1</v>
      </c>
      <c r="N810">
        <v>1</v>
      </c>
      <c r="O810">
        <v>1</v>
      </c>
      <c r="P810">
        <v>1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 s="11">
        <f t="shared" si="271"/>
        <v>24</v>
      </c>
    </row>
    <row r="811" spans="1:28">
      <c r="B811" s="86" t="s">
        <v>107</v>
      </c>
      <c r="D811">
        <f t="shared" ref="D811:I811" si="272">D810*0.2</f>
        <v>0.2</v>
      </c>
      <c r="E811">
        <f t="shared" si="272"/>
        <v>0.2</v>
      </c>
      <c r="F811">
        <f t="shared" si="272"/>
        <v>0.2</v>
      </c>
      <c r="G811">
        <f t="shared" si="272"/>
        <v>0.2</v>
      </c>
      <c r="H811">
        <f t="shared" si="272"/>
        <v>0.2</v>
      </c>
      <c r="I811">
        <f t="shared" si="272"/>
        <v>0.2</v>
      </c>
      <c r="J811">
        <f>J810*0.2</f>
        <v>0.2</v>
      </c>
      <c r="K811" s="11">
        <f>K810*0.2</f>
        <v>0.2</v>
      </c>
      <c r="L811">
        <f t="shared" ref="L811:AA811" si="273">L810*0.2</f>
        <v>0.2</v>
      </c>
      <c r="M811">
        <f t="shared" si="273"/>
        <v>0.2</v>
      </c>
      <c r="N811">
        <f t="shared" si="273"/>
        <v>0.2</v>
      </c>
      <c r="O811">
        <f t="shared" si="273"/>
        <v>0.2</v>
      </c>
      <c r="P811">
        <f t="shared" si="273"/>
        <v>0.2</v>
      </c>
      <c r="Q811">
        <f t="shared" si="273"/>
        <v>0.2</v>
      </c>
      <c r="R811">
        <f t="shared" si="273"/>
        <v>0.2</v>
      </c>
      <c r="S811">
        <f t="shared" si="273"/>
        <v>0.2</v>
      </c>
      <c r="T811">
        <f t="shared" si="273"/>
        <v>0.2</v>
      </c>
      <c r="U811">
        <f t="shared" si="273"/>
        <v>0.2</v>
      </c>
      <c r="V811">
        <f t="shared" si="273"/>
        <v>0.2</v>
      </c>
      <c r="W811">
        <f t="shared" si="273"/>
        <v>0.2</v>
      </c>
      <c r="X811">
        <f t="shared" si="273"/>
        <v>0.2</v>
      </c>
      <c r="Y811">
        <f t="shared" si="273"/>
        <v>0.2</v>
      </c>
      <c r="Z811">
        <f t="shared" si="273"/>
        <v>0.2</v>
      </c>
      <c r="AA811">
        <f t="shared" si="273"/>
        <v>0.2</v>
      </c>
      <c r="AB811" s="11">
        <f t="shared" si="271"/>
        <v>4.8000000000000016</v>
      </c>
    </row>
    <row r="812" spans="1:28">
      <c r="B812" s="86" t="s">
        <v>105</v>
      </c>
      <c r="AB812" s="11">
        <f t="shared" si="271"/>
        <v>0</v>
      </c>
    </row>
    <row r="813" spans="1:28">
      <c r="B813" s="86" t="s">
        <v>74</v>
      </c>
      <c r="D813">
        <f t="shared" ref="D813:V813" si="274">D810*0.8</f>
        <v>0.8</v>
      </c>
      <c r="E813">
        <f t="shared" si="274"/>
        <v>0.8</v>
      </c>
      <c r="F813">
        <f t="shared" si="274"/>
        <v>0.8</v>
      </c>
      <c r="G813">
        <f t="shared" si="274"/>
        <v>0.8</v>
      </c>
      <c r="H813">
        <f t="shared" si="274"/>
        <v>0.8</v>
      </c>
      <c r="I813">
        <f t="shared" si="274"/>
        <v>0.8</v>
      </c>
      <c r="J813">
        <f t="shared" si="274"/>
        <v>0.8</v>
      </c>
      <c r="K813">
        <f t="shared" si="274"/>
        <v>0.8</v>
      </c>
      <c r="L813">
        <f t="shared" si="274"/>
        <v>0.8</v>
      </c>
      <c r="M813">
        <f t="shared" si="274"/>
        <v>0.8</v>
      </c>
      <c r="N813">
        <f t="shared" si="274"/>
        <v>0.8</v>
      </c>
      <c r="O813">
        <f t="shared" si="274"/>
        <v>0.8</v>
      </c>
      <c r="P813">
        <f t="shared" si="274"/>
        <v>0.8</v>
      </c>
      <c r="Q813">
        <f t="shared" si="274"/>
        <v>0.8</v>
      </c>
      <c r="R813">
        <f t="shared" si="274"/>
        <v>0.8</v>
      </c>
      <c r="S813">
        <f t="shared" si="274"/>
        <v>0.8</v>
      </c>
      <c r="T813">
        <f t="shared" si="274"/>
        <v>0.8</v>
      </c>
      <c r="U813">
        <f t="shared" si="274"/>
        <v>0.8</v>
      </c>
      <c r="V813">
        <f t="shared" si="274"/>
        <v>0.8</v>
      </c>
      <c r="W813">
        <f>W810*0.8</f>
        <v>0.8</v>
      </c>
      <c r="X813">
        <f>X810*0.8</f>
        <v>0.8</v>
      </c>
      <c r="Y813">
        <f>Y810*0.8</f>
        <v>0.8</v>
      </c>
      <c r="Z813">
        <f>Z810*0.8</f>
        <v>0.8</v>
      </c>
      <c r="AA813">
        <f>AA810*0.8</f>
        <v>0.8</v>
      </c>
      <c r="AB813" s="11">
        <f t="shared" si="271"/>
        <v>19.200000000000006</v>
      </c>
    </row>
    <row r="814" spans="1:28">
      <c r="B814" s="86" t="s">
        <v>73</v>
      </c>
      <c r="AB814" s="11">
        <f t="shared" si="271"/>
        <v>0</v>
      </c>
    </row>
    <row r="815" spans="1:28">
      <c r="B815" s="86"/>
      <c r="AB815" s="11">
        <f t="shared" si="271"/>
        <v>0</v>
      </c>
    </row>
    <row r="816" spans="1:28">
      <c r="B816" s="86" t="s">
        <v>113</v>
      </c>
      <c r="AB816" s="11">
        <f>SUM(D816:AA816)</f>
        <v>0</v>
      </c>
    </row>
    <row r="818" spans="1:28" ht="15">
      <c r="A818" s="83" t="s">
        <v>3</v>
      </c>
      <c r="B818" s="134" t="s">
        <v>61</v>
      </c>
      <c r="C818" s="135">
        <v>39796</v>
      </c>
      <c r="G818" s="84"/>
      <c r="H818" s="84"/>
      <c r="I818" s="84"/>
      <c r="J818" s="84"/>
      <c r="K818" s="84"/>
      <c r="AB818" s="128"/>
    </row>
    <row r="819" spans="1:28">
      <c r="B819" s="86" t="s">
        <v>51</v>
      </c>
      <c r="D819" t="s">
        <v>215</v>
      </c>
      <c r="P819" t="s">
        <v>218</v>
      </c>
      <c r="AB819" s="11">
        <f>SUM(AB821:AB824)</f>
        <v>24</v>
      </c>
    </row>
    <row r="820" spans="1:28">
      <c r="B820" s="86" t="s">
        <v>53</v>
      </c>
      <c r="C820" s="90" t="s">
        <v>87</v>
      </c>
      <c r="D820">
        <v>0</v>
      </c>
      <c r="E820">
        <v>1</v>
      </c>
      <c r="F820">
        <v>2</v>
      </c>
      <c r="G820">
        <v>3</v>
      </c>
      <c r="H820">
        <v>4</v>
      </c>
      <c r="I820">
        <v>5</v>
      </c>
      <c r="J820">
        <v>6</v>
      </c>
      <c r="K820">
        <v>7</v>
      </c>
      <c r="L820">
        <v>8</v>
      </c>
      <c r="M820">
        <v>9</v>
      </c>
      <c r="N820">
        <v>10</v>
      </c>
      <c r="O820">
        <v>11</v>
      </c>
      <c r="P820">
        <v>12</v>
      </c>
      <c r="Q820">
        <v>13</v>
      </c>
      <c r="R820">
        <v>14</v>
      </c>
      <c r="S820">
        <v>15</v>
      </c>
      <c r="T820">
        <v>16</v>
      </c>
      <c r="U820">
        <v>17</v>
      </c>
      <c r="V820">
        <v>18</v>
      </c>
      <c r="W820">
        <v>19</v>
      </c>
      <c r="X820">
        <v>20</v>
      </c>
      <c r="Y820">
        <v>21</v>
      </c>
      <c r="Z820">
        <v>22</v>
      </c>
      <c r="AA820">
        <v>23</v>
      </c>
      <c r="AB820" s="86" t="s">
        <v>57</v>
      </c>
    </row>
    <row r="821" spans="1:28">
      <c r="B821" s="86" t="s">
        <v>54</v>
      </c>
      <c r="D821">
        <v>1</v>
      </c>
      <c r="E821">
        <v>1</v>
      </c>
      <c r="F821">
        <v>1</v>
      </c>
      <c r="G821">
        <v>1</v>
      </c>
      <c r="H821">
        <v>1</v>
      </c>
      <c r="I821">
        <v>1</v>
      </c>
      <c r="J821">
        <v>1</v>
      </c>
      <c r="K821">
        <v>1</v>
      </c>
      <c r="L821">
        <v>1</v>
      </c>
      <c r="M821">
        <v>1</v>
      </c>
      <c r="N821">
        <v>1</v>
      </c>
      <c r="O821">
        <v>1</v>
      </c>
      <c r="P821">
        <v>1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 s="11">
        <f>SUM(D821:AA821)</f>
        <v>24</v>
      </c>
    </row>
    <row r="822" spans="1:28">
      <c r="B822" s="86" t="s">
        <v>55</v>
      </c>
      <c r="AB822" s="11">
        <f t="shared" ref="AB822:AB827" si="275">SUM(D822:AA822)</f>
        <v>0</v>
      </c>
    </row>
    <row r="823" spans="1:28">
      <c r="B823" s="86" t="s">
        <v>56</v>
      </c>
      <c r="AB823" s="11">
        <f t="shared" si="275"/>
        <v>0</v>
      </c>
    </row>
    <row r="824" spans="1:28">
      <c r="B824" s="86" t="s">
        <v>16</v>
      </c>
      <c r="T824" s="11"/>
      <c r="AB824" s="11">
        <f t="shared" si="275"/>
        <v>0</v>
      </c>
    </row>
    <row r="825" spans="1:28">
      <c r="B825" s="86"/>
      <c r="T825" s="11"/>
      <c r="AB825" s="11">
        <f t="shared" si="275"/>
        <v>0</v>
      </c>
    </row>
    <row r="826" spans="1:28">
      <c r="B826" s="86" t="s">
        <v>112</v>
      </c>
      <c r="AB826" s="11">
        <f t="shared" si="275"/>
        <v>0</v>
      </c>
    </row>
    <row r="827" spans="1:28">
      <c r="B827" s="86" t="s">
        <v>108</v>
      </c>
      <c r="R827">
        <v>1</v>
      </c>
      <c r="AB827" s="11">
        <f t="shared" si="275"/>
        <v>1</v>
      </c>
    </row>
    <row r="829" spans="1:28">
      <c r="A829" s="83" t="s">
        <v>47</v>
      </c>
      <c r="B829" s="86" t="s">
        <v>57</v>
      </c>
      <c r="D829">
        <f t="shared" ref="D829:I829" si="276">SUM(D831:D834)</f>
        <v>1</v>
      </c>
      <c r="E829">
        <f t="shared" si="276"/>
        <v>1</v>
      </c>
      <c r="F829">
        <f t="shared" si="276"/>
        <v>1</v>
      </c>
      <c r="G829">
        <f t="shared" si="276"/>
        <v>1</v>
      </c>
      <c r="H829">
        <f t="shared" si="276"/>
        <v>1</v>
      </c>
      <c r="I829">
        <f t="shared" si="276"/>
        <v>1</v>
      </c>
      <c r="J829">
        <f>SUM(J831:J834)</f>
        <v>1</v>
      </c>
      <c r="K829">
        <f t="shared" ref="K829:AA829" si="277">SUM(K831:K834)</f>
        <v>1</v>
      </c>
      <c r="L829">
        <f t="shared" si="277"/>
        <v>1</v>
      </c>
      <c r="M829">
        <f t="shared" si="277"/>
        <v>1</v>
      </c>
      <c r="N829">
        <f t="shared" si="277"/>
        <v>1</v>
      </c>
      <c r="O829">
        <f t="shared" si="277"/>
        <v>1</v>
      </c>
      <c r="P829">
        <f t="shared" si="277"/>
        <v>1</v>
      </c>
      <c r="Q829">
        <f t="shared" si="277"/>
        <v>1</v>
      </c>
      <c r="R829">
        <f t="shared" si="277"/>
        <v>1</v>
      </c>
      <c r="S829">
        <f t="shared" si="277"/>
        <v>1</v>
      </c>
      <c r="T829">
        <f t="shared" si="277"/>
        <v>1</v>
      </c>
      <c r="U829">
        <f t="shared" si="277"/>
        <v>1</v>
      </c>
      <c r="V829">
        <f t="shared" si="277"/>
        <v>1</v>
      </c>
      <c r="W829">
        <f t="shared" si="277"/>
        <v>1</v>
      </c>
      <c r="X829">
        <f t="shared" si="277"/>
        <v>1</v>
      </c>
      <c r="Y829">
        <f t="shared" si="277"/>
        <v>1</v>
      </c>
      <c r="Z829">
        <f t="shared" si="277"/>
        <v>1</v>
      </c>
      <c r="AA829">
        <f t="shared" si="277"/>
        <v>1</v>
      </c>
      <c r="AB829" s="11">
        <f>SUM(D829:AA829)</f>
        <v>24</v>
      </c>
    </row>
    <row r="830" spans="1:28">
      <c r="B830" s="86" t="s">
        <v>110</v>
      </c>
      <c r="D830">
        <v>1</v>
      </c>
      <c r="E830">
        <v>1</v>
      </c>
      <c r="F830">
        <v>1</v>
      </c>
      <c r="G830">
        <v>1</v>
      </c>
      <c r="H830">
        <v>1</v>
      </c>
      <c r="I830">
        <v>1</v>
      </c>
      <c r="J830">
        <v>1</v>
      </c>
      <c r="K830">
        <v>1</v>
      </c>
      <c r="L830">
        <v>1</v>
      </c>
      <c r="M830">
        <v>1</v>
      </c>
      <c r="N830">
        <v>1</v>
      </c>
      <c r="O830">
        <v>1</v>
      </c>
      <c r="P830">
        <v>1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 s="11">
        <f>SUM(D830:AA830)</f>
        <v>24</v>
      </c>
    </row>
    <row r="831" spans="1:28">
      <c r="B831" s="86" t="s">
        <v>107</v>
      </c>
      <c r="D831">
        <f t="shared" ref="D831:I831" si="278">D830*0.2</f>
        <v>0.2</v>
      </c>
      <c r="E831">
        <f t="shared" si="278"/>
        <v>0.2</v>
      </c>
      <c r="F831">
        <f t="shared" si="278"/>
        <v>0.2</v>
      </c>
      <c r="G831">
        <f t="shared" si="278"/>
        <v>0.2</v>
      </c>
      <c r="H831">
        <f t="shared" si="278"/>
        <v>0.2</v>
      </c>
      <c r="I831">
        <f t="shared" si="278"/>
        <v>0.2</v>
      </c>
      <c r="J831">
        <f>J830*0.2</f>
        <v>0.2</v>
      </c>
      <c r="K831" s="11">
        <f>K830*0.2</f>
        <v>0.2</v>
      </c>
      <c r="L831">
        <f t="shared" ref="L831:AA831" si="279">L830*0.2</f>
        <v>0.2</v>
      </c>
      <c r="M831">
        <f t="shared" si="279"/>
        <v>0.2</v>
      </c>
      <c r="N831">
        <f t="shared" si="279"/>
        <v>0.2</v>
      </c>
      <c r="O831">
        <f t="shared" si="279"/>
        <v>0.2</v>
      </c>
      <c r="P831">
        <f t="shared" si="279"/>
        <v>0.2</v>
      </c>
      <c r="Q831">
        <f t="shared" si="279"/>
        <v>0.2</v>
      </c>
      <c r="R831">
        <f t="shared" si="279"/>
        <v>0.2</v>
      </c>
      <c r="S831">
        <f t="shared" si="279"/>
        <v>0.2</v>
      </c>
      <c r="T831">
        <f t="shared" si="279"/>
        <v>0.2</v>
      </c>
      <c r="U831">
        <f t="shared" si="279"/>
        <v>0.2</v>
      </c>
      <c r="V831">
        <f t="shared" si="279"/>
        <v>0.2</v>
      </c>
      <c r="W831">
        <f t="shared" si="279"/>
        <v>0.2</v>
      </c>
      <c r="X831">
        <f t="shared" si="279"/>
        <v>0.2</v>
      </c>
      <c r="Y831">
        <f t="shared" si="279"/>
        <v>0.2</v>
      </c>
      <c r="Z831">
        <f t="shared" si="279"/>
        <v>0.2</v>
      </c>
      <c r="AA831">
        <f t="shared" si="279"/>
        <v>0.2</v>
      </c>
      <c r="AB831" s="11">
        <f t="shared" ref="AB831:AB836" si="280">SUM(D831:AA831)</f>
        <v>4.8000000000000016</v>
      </c>
    </row>
    <row r="832" spans="1:28">
      <c r="B832" s="86" t="s">
        <v>105</v>
      </c>
      <c r="AB832" s="11">
        <f t="shared" si="280"/>
        <v>0</v>
      </c>
    </row>
    <row r="833" spans="1:30">
      <c r="B833" s="86" t="s">
        <v>74</v>
      </c>
      <c r="D833">
        <f>D830*0.8</f>
        <v>0.8</v>
      </c>
      <c r="E833">
        <f>E830*0.8</f>
        <v>0.8</v>
      </c>
      <c r="F833">
        <f>F830*0.8</f>
        <v>0.8</v>
      </c>
      <c r="G833">
        <f>G830*0.8</f>
        <v>0.8</v>
      </c>
      <c r="H833">
        <f t="shared" ref="H833:AA833" si="281">H830*0.8</f>
        <v>0.8</v>
      </c>
      <c r="I833">
        <f t="shared" si="281"/>
        <v>0.8</v>
      </c>
      <c r="J833">
        <f t="shared" si="281"/>
        <v>0.8</v>
      </c>
      <c r="K833">
        <f t="shared" si="281"/>
        <v>0.8</v>
      </c>
      <c r="L833">
        <f t="shared" si="281"/>
        <v>0.8</v>
      </c>
      <c r="M833">
        <f t="shared" si="281"/>
        <v>0.8</v>
      </c>
      <c r="N833">
        <f t="shared" si="281"/>
        <v>0.8</v>
      </c>
      <c r="O833">
        <f t="shared" si="281"/>
        <v>0.8</v>
      </c>
      <c r="P833">
        <f t="shared" si="281"/>
        <v>0.8</v>
      </c>
      <c r="Q833">
        <f t="shared" si="281"/>
        <v>0.8</v>
      </c>
      <c r="R833">
        <f t="shared" si="281"/>
        <v>0.8</v>
      </c>
      <c r="S833">
        <f t="shared" si="281"/>
        <v>0.8</v>
      </c>
      <c r="T833">
        <f t="shared" si="281"/>
        <v>0.8</v>
      </c>
      <c r="U833">
        <f t="shared" si="281"/>
        <v>0.8</v>
      </c>
      <c r="V833">
        <f t="shared" si="281"/>
        <v>0.8</v>
      </c>
      <c r="W833">
        <f t="shared" si="281"/>
        <v>0.8</v>
      </c>
      <c r="X833">
        <f t="shared" si="281"/>
        <v>0.8</v>
      </c>
      <c r="Y833">
        <f t="shared" si="281"/>
        <v>0.8</v>
      </c>
      <c r="Z833">
        <f t="shared" si="281"/>
        <v>0.8</v>
      </c>
      <c r="AA833">
        <f t="shared" si="281"/>
        <v>0.8</v>
      </c>
      <c r="AB833" s="11">
        <f t="shared" si="280"/>
        <v>19.200000000000006</v>
      </c>
    </row>
    <row r="834" spans="1:30">
      <c r="B834" s="86" t="s">
        <v>73</v>
      </c>
      <c r="AB834" s="11">
        <f t="shared" si="280"/>
        <v>0</v>
      </c>
    </row>
    <row r="835" spans="1:30">
      <c r="B835" s="86"/>
      <c r="AB835" s="11">
        <f t="shared" si="280"/>
        <v>0</v>
      </c>
    </row>
    <row r="836" spans="1:30">
      <c r="B836" s="86" t="s">
        <v>113</v>
      </c>
      <c r="AB836" s="11">
        <f t="shared" si="280"/>
        <v>0</v>
      </c>
    </row>
    <row r="838" spans="1:30" ht="15">
      <c r="A838" s="83" t="s">
        <v>3</v>
      </c>
      <c r="B838" s="134" t="s">
        <v>62</v>
      </c>
      <c r="C838" s="135">
        <v>39797</v>
      </c>
      <c r="G838" s="84"/>
      <c r="H838" s="84"/>
      <c r="I838" s="84"/>
      <c r="J838" s="84"/>
      <c r="K838" s="84"/>
      <c r="AB838" s="128"/>
    </row>
    <row r="839" spans="1:30">
      <c r="B839" s="86" t="s">
        <v>51</v>
      </c>
      <c r="D839" t="s">
        <v>215</v>
      </c>
      <c r="P839" t="s">
        <v>218</v>
      </c>
      <c r="AB839" s="11">
        <f>SUM(AB841:AB844)</f>
        <v>24</v>
      </c>
      <c r="AD839" s="83" t="s">
        <v>232</v>
      </c>
    </row>
    <row r="840" spans="1:30">
      <c r="B840" s="86" t="s">
        <v>53</v>
      </c>
      <c r="C840" s="90" t="s">
        <v>87</v>
      </c>
      <c r="D840">
        <v>0</v>
      </c>
      <c r="E840">
        <v>1</v>
      </c>
      <c r="F840">
        <v>2</v>
      </c>
      <c r="G840">
        <v>3</v>
      </c>
      <c r="H840">
        <v>4</v>
      </c>
      <c r="I840">
        <v>5</v>
      </c>
      <c r="J840">
        <v>6</v>
      </c>
      <c r="K840">
        <v>7</v>
      </c>
      <c r="L840">
        <v>8</v>
      </c>
      <c r="M840">
        <v>9</v>
      </c>
      <c r="N840">
        <v>10</v>
      </c>
      <c r="O840">
        <v>11</v>
      </c>
      <c r="P840">
        <v>12</v>
      </c>
      <c r="Q840">
        <v>13</v>
      </c>
      <c r="R840">
        <v>14</v>
      </c>
      <c r="S840">
        <v>15</v>
      </c>
      <c r="T840">
        <v>16</v>
      </c>
      <c r="U840">
        <v>17</v>
      </c>
      <c r="V840">
        <v>18</v>
      </c>
      <c r="W840">
        <v>19</v>
      </c>
      <c r="X840">
        <v>20</v>
      </c>
      <c r="Y840">
        <v>21</v>
      </c>
      <c r="Z840">
        <v>22</v>
      </c>
      <c r="AA840">
        <v>23</v>
      </c>
      <c r="AB840" s="86" t="s">
        <v>57</v>
      </c>
      <c r="AD840" s="11">
        <f>SUM(AD841:AD844)</f>
        <v>168</v>
      </c>
    </row>
    <row r="841" spans="1:30">
      <c r="B841" s="86" t="s">
        <v>54</v>
      </c>
      <c r="D841">
        <v>1</v>
      </c>
      <c r="E841">
        <v>1</v>
      </c>
      <c r="F841">
        <v>1</v>
      </c>
      <c r="G841">
        <v>1</v>
      </c>
      <c r="H841">
        <v>1</v>
      </c>
      <c r="I841">
        <v>1</v>
      </c>
      <c r="J841">
        <v>1</v>
      </c>
      <c r="K841">
        <v>1</v>
      </c>
      <c r="L841">
        <v>1</v>
      </c>
      <c r="M841">
        <v>1</v>
      </c>
      <c r="N841">
        <v>1</v>
      </c>
      <c r="O841">
        <v>1</v>
      </c>
      <c r="P841">
        <v>1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 s="11">
        <f>SUM(D841:AA841)</f>
        <v>24</v>
      </c>
      <c r="AD841" s="11">
        <f>AB713+AB736+AB757+AB781+AB801+AB821+AB841</f>
        <v>168</v>
      </c>
    </row>
    <row r="842" spans="1:30">
      <c r="B842" s="86" t="s">
        <v>55</v>
      </c>
      <c r="AB842" s="11">
        <f t="shared" ref="AB842:AB847" si="282">SUM(D842:AA842)</f>
        <v>0</v>
      </c>
      <c r="AD842" s="11">
        <f>AB714+AB737+AB758+AB782+AB802+AB822+AB842</f>
        <v>0</v>
      </c>
    </row>
    <row r="843" spans="1:30">
      <c r="B843" s="86" t="s">
        <v>56</v>
      </c>
      <c r="AB843" s="11">
        <f t="shared" si="282"/>
        <v>0</v>
      </c>
      <c r="AD843" s="11">
        <f>AB715+AB738+AB759+AB783+AB803+AB823+AB843</f>
        <v>0</v>
      </c>
    </row>
    <row r="844" spans="1:30">
      <c r="B844" s="86" t="s">
        <v>16</v>
      </c>
      <c r="T844" s="11"/>
      <c r="AB844" s="11">
        <f t="shared" si="282"/>
        <v>0</v>
      </c>
      <c r="AD844" s="11">
        <f>AB716+AB739+AB760+AB784+AB804+AB824+AB844</f>
        <v>0</v>
      </c>
    </row>
    <row r="845" spans="1:30">
      <c r="B845" s="86"/>
      <c r="T845" s="11"/>
      <c r="AB845" s="11">
        <f t="shared" si="282"/>
        <v>0</v>
      </c>
    </row>
    <row r="846" spans="1:30">
      <c r="B846" s="86"/>
      <c r="AB846" s="11">
        <f t="shared" si="282"/>
        <v>0</v>
      </c>
    </row>
    <row r="847" spans="1:30">
      <c r="B847" s="86"/>
      <c r="T847" s="11"/>
      <c r="AB847" s="11">
        <f t="shared" si="282"/>
        <v>0</v>
      </c>
    </row>
    <row r="848" spans="1:30">
      <c r="B848" s="86" t="s">
        <v>112</v>
      </c>
      <c r="AB848" s="11">
        <f>SUM(D848:AA848)</f>
        <v>0</v>
      </c>
      <c r="AD848" s="11">
        <f>AB719+AB742+AB765+AB786+AB806+AB826+AB848</f>
        <v>0</v>
      </c>
    </row>
    <row r="849" spans="1:30">
      <c r="B849" s="86" t="s">
        <v>108</v>
      </c>
      <c r="AB849" s="11">
        <f>SUM(D849:AA849)</f>
        <v>0</v>
      </c>
      <c r="AD849" s="11">
        <f>AB720+AB743+AB766+AB787+AB807+AB827+AB849</f>
        <v>24</v>
      </c>
    </row>
    <row r="851" spans="1:30">
      <c r="A851" s="83" t="s">
        <v>47</v>
      </c>
      <c r="B851" s="86" t="s">
        <v>57</v>
      </c>
      <c r="D851">
        <f t="shared" ref="D851:V851" si="283">SUM(D853:D856)</f>
        <v>1</v>
      </c>
      <c r="E851">
        <f t="shared" si="283"/>
        <v>1</v>
      </c>
      <c r="F851">
        <f t="shared" si="283"/>
        <v>1</v>
      </c>
      <c r="G851">
        <f t="shared" si="283"/>
        <v>1</v>
      </c>
      <c r="H851">
        <f t="shared" si="283"/>
        <v>1</v>
      </c>
      <c r="I851">
        <f t="shared" si="283"/>
        <v>1</v>
      </c>
      <c r="J851">
        <f t="shared" si="283"/>
        <v>1</v>
      </c>
      <c r="K851">
        <f t="shared" si="283"/>
        <v>1</v>
      </c>
      <c r="L851">
        <f t="shared" si="283"/>
        <v>1</v>
      </c>
      <c r="M851">
        <f t="shared" si="283"/>
        <v>1</v>
      </c>
      <c r="N851">
        <f t="shared" si="283"/>
        <v>1</v>
      </c>
      <c r="O851">
        <f t="shared" si="283"/>
        <v>1</v>
      </c>
      <c r="P851">
        <f t="shared" si="283"/>
        <v>1</v>
      </c>
      <c r="Q851">
        <f t="shared" si="283"/>
        <v>1</v>
      </c>
      <c r="R851">
        <f t="shared" si="283"/>
        <v>1</v>
      </c>
      <c r="S851">
        <f t="shared" si="283"/>
        <v>1</v>
      </c>
      <c r="T851">
        <f t="shared" si="283"/>
        <v>1</v>
      </c>
      <c r="U851">
        <f t="shared" si="283"/>
        <v>1</v>
      </c>
      <c r="V851">
        <f t="shared" si="283"/>
        <v>1</v>
      </c>
      <c r="W851">
        <f>SUM(W853:W856)</f>
        <v>1</v>
      </c>
      <c r="X851">
        <f>SUM(X853:X856)</f>
        <v>1</v>
      </c>
      <c r="Y851">
        <f>SUM(Y853:Y856)</f>
        <v>1</v>
      </c>
      <c r="Z851">
        <f>SUM(Z853:Z856)</f>
        <v>1</v>
      </c>
      <c r="AA851">
        <f>SUM(AA853:AA856)</f>
        <v>1</v>
      </c>
      <c r="AB851" s="11">
        <f>SUM(D851:AA851)</f>
        <v>24</v>
      </c>
      <c r="AD851" s="11">
        <f>SUM(AD853:AD856)</f>
        <v>168.00000000000003</v>
      </c>
    </row>
    <row r="852" spans="1:30">
      <c r="B852" s="86" t="s">
        <v>110</v>
      </c>
      <c r="D852">
        <v>1</v>
      </c>
      <c r="E852">
        <v>1</v>
      </c>
      <c r="F852">
        <v>1</v>
      </c>
      <c r="G852">
        <v>1</v>
      </c>
      <c r="H852">
        <v>1</v>
      </c>
      <c r="I852">
        <v>1</v>
      </c>
      <c r="J852">
        <v>1</v>
      </c>
      <c r="K852">
        <v>1</v>
      </c>
      <c r="L852">
        <v>1</v>
      </c>
      <c r="M852">
        <v>1</v>
      </c>
      <c r="N852">
        <v>1</v>
      </c>
      <c r="O852">
        <v>1</v>
      </c>
      <c r="P852">
        <v>1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 s="11">
        <f>SUM(D852:AA852)</f>
        <v>24</v>
      </c>
      <c r="AD852" s="11">
        <f>AB723+AB746+AB769+AB790+AB810+AB830+AB852</f>
        <v>123.2</v>
      </c>
    </row>
    <row r="853" spans="1:30">
      <c r="B853" s="86" t="s">
        <v>107</v>
      </c>
      <c r="D853">
        <f t="shared" ref="D853:I853" si="284">D852*0.2</f>
        <v>0.2</v>
      </c>
      <c r="E853">
        <f t="shared" si="284"/>
        <v>0.2</v>
      </c>
      <c r="F853">
        <f t="shared" si="284"/>
        <v>0.2</v>
      </c>
      <c r="G853">
        <f t="shared" si="284"/>
        <v>0.2</v>
      </c>
      <c r="H853">
        <f t="shared" si="284"/>
        <v>0.2</v>
      </c>
      <c r="I853">
        <f t="shared" si="284"/>
        <v>0.2</v>
      </c>
      <c r="J853">
        <f>J852*0.2</f>
        <v>0.2</v>
      </c>
      <c r="K853" s="11">
        <f>K852*0.2</f>
        <v>0.2</v>
      </c>
      <c r="L853">
        <f t="shared" ref="L853:AA853" si="285">L852*0.2</f>
        <v>0.2</v>
      </c>
      <c r="M853">
        <f t="shared" si="285"/>
        <v>0.2</v>
      </c>
      <c r="N853">
        <f t="shared" si="285"/>
        <v>0.2</v>
      </c>
      <c r="O853">
        <f t="shared" si="285"/>
        <v>0.2</v>
      </c>
      <c r="P853">
        <f t="shared" si="285"/>
        <v>0.2</v>
      </c>
      <c r="Q853">
        <f t="shared" si="285"/>
        <v>0.2</v>
      </c>
      <c r="R853">
        <f t="shared" si="285"/>
        <v>0.2</v>
      </c>
      <c r="S853">
        <f t="shared" si="285"/>
        <v>0.2</v>
      </c>
      <c r="T853">
        <f t="shared" si="285"/>
        <v>0.2</v>
      </c>
      <c r="U853">
        <f t="shared" si="285"/>
        <v>0.2</v>
      </c>
      <c r="V853">
        <f t="shared" si="285"/>
        <v>0.2</v>
      </c>
      <c r="W853">
        <f t="shared" si="285"/>
        <v>0.2</v>
      </c>
      <c r="X853">
        <f t="shared" si="285"/>
        <v>0.2</v>
      </c>
      <c r="Y853">
        <f t="shared" si="285"/>
        <v>0.2</v>
      </c>
      <c r="Z853">
        <f t="shared" si="285"/>
        <v>0.2</v>
      </c>
      <c r="AA853">
        <f t="shared" si="285"/>
        <v>0.2</v>
      </c>
      <c r="AB853" s="11">
        <f t="shared" ref="AB853:AB858" si="286">SUM(D853:AA853)</f>
        <v>4.8000000000000016</v>
      </c>
      <c r="AD853" s="11">
        <f>AB724+AB747+AB770+AB791+AB811+AB831+AB853</f>
        <v>24.640000000000004</v>
      </c>
    </row>
    <row r="854" spans="1:30">
      <c r="B854" s="86" t="s">
        <v>105</v>
      </c>
      <c r="AB854" s="11">
        <f t="shared" si="286"/>
        <v>0</v>
      </c>
      <c r="AD854" s="11">
        <f>AB725+AB748+AB771+AB792+AB812+AB832+AB854</f>
        <v>14.700000000000001</v>
      </c>
    </row>
    <row r="855" spans="1:30">
      <c r="B855" s="86" t="s">
        <v>74</v>
      </c>
      <c r="D855">
        <f t="shared" ref="D855:K855" si="287">D852*0.8</f>
        <v>0.8</v>
      </c>
      <c r="E855">
        <f t="shared" si="287"/>
        <v>0.8</v>
      </c>
      <c r="F855">
        <f t="shared" si="287"/>
        <v>0.8</v>
      </c>
      <c r="G855">
        <f t="shared" si="287"/>
        <v>0.8</v>
      </c>
      <c r="H855">
        <f t="shared" si="287"/>
        <v>0.8</v>
      </c>
      <c r="I855">
        <f t="shared" si="287"/>
        <v>0.8</v>
      </c>
      <c r="J855">
        <f t="shared" si="287"/>
        <v>0.8</v>
      </c>
      <c r="K855">
        <f t="shared" si="287"/>
        <v>0.8</v>
      </c>
      <c r="L855">
        <f>L852*0.8</f>
        <v>0.8</v>
      </c>
      <c r="M855">
        <f>M852*0.8</f>
        <v>0.8</v>
      </c>
      <c r="N855">
        <f>N852*0.8</f>
        <v>0.8</v>
      </c>
      <c r="O855">
        <f t="shared" ref="O855:V855" si="288">O852*0.8</f>
        <v>0.8</v>
      </c>
      <c r="P855">
        <f t="shared" si="288"/>
        <v>0.8</v>
      </c>
      <c r="Q855">
        <f t="shared" si="288"/>
        <v>0.8</v>
      </c>
      <c r="R855">
        <f t="shared" si="288"/>
        <v>0.8</v>
      </c>
      <c r="S855">
        <f t="shared" si="288"/>
        <v>0.8</v>
      </c>
      <c r="T855">
        <f t="shared" si="288"/>
        <v>0.8</v>
      </c>
      <c r="U855">
        <f t="shared" si="288"/>
        <v>0.8</v>
      </c>
      <c r="V855">
        <f t="shared" si="288"/>
        <v>0.8</v>
      </c>
      <c r="W855">
        <f>W852*0.8</f>
        <v>0.8</v>
      </c>
      <c r="X855">
        <f>X852*0.8</f>
        <v>0.8</v>
      </c>
      <c r="Y855">
        <f>Y852*0.8</f>
        <v>0.8</v>
      </c>
      <c r="Z855">
        <f>Z852*0.8</f>
        <v>0.8</v>
      </c>
      <c r="AA855">
        <f>AA852*0.8</f>
        <v>0.8</v>
      </c>
      <c r="AB855" s="11">
        <f t="shared" si="286"/>
        <v>19.200000000000006</v>
      </c>
      <c r="AD855" s="11">
        <f>AB726+AB749+AB772+AB793+AB813+AB833+AB855</f>
        <v>124.86000000000001</v>
      </c>
    </row>
    <row r="856" spans="1:30">
      <c r="B856" s="86" t="s">
        <v>73</v>
      </c>
      <c r="AB856" s="11">
        <f t="shared" si="286"/>
        <v>0</v>
      </c>
      <c r="AD856" s="11">
        <f>AB727+AB750+AB773+AB794+AB814+AB834+AB856</f>
        <v>3.8</v>
      </c>
    </row>
    <row r="857" spans="1:30">
      <c r="B857" s="86"/>
      <c r="AB857" s="11">
        <f t="shared" si="286"/>
        <v>0</v>
      </c>
    </row>
    <row r="858" spans="1:30">
      <c r="B858" s="86" t="s">
        <v>113</v>
      </c>
      <c r="AB858" s="11">
        <f t="shared" si="286"/>
        <v>0</v>
      </c>
      <c r="AD858" s="11">
        <f>AB730+AB752+AB776+AB796+AB816+AB836+AB858</f>
        <v>1</v>
      </c>
    </row>
    <row r="859" spans="1:30" s="42" customFormat="1">
      <c r="AC859" s="141"/>
    </row>
    <row r="860" spans="1:30" ht="15">
      <c r="A860" s="83" t="s">
        <v>3</v>
      </c>
      <c r="B860" s="134" t="s">
        <v>224</v>
      </c>
      <c r="C860" s="135">
        <v>39798</v>
      </c>
      <c r="G860" s="84"/>
      <c r="H860" s="84"/>
      <c r="I860" s="84"/>
      <c r="J860" s="84"/>
      <c r="K860" s="84"/>
      <c r="AB860" s="128"/>
    </row>
    <row r="861" spans="1:30">
      <c r="B861" s="86" t="s">
        <v>51</v>
      </c>
      <c r="D861" t="s">
        <v>219</v>
      </c>
      <c r="L861" t="s">
        <v>217</v>
      </c>
      <c r="T861" t="s">
        <v>216</v>
      </c>
      <c r="AB861" s="11">
        <f>SUM(AB863:AB866)</f>
        <v>24</v>
      </c>
    </row>
    <row r="862" spans="1:30">
      <c r="B862" s="86" t="s">
        <v>53</v>
      </c>
      <c r="C862" s="90" t="s">
        <v>87</v>
      </c>
      <c r="D862">
        <v>0</v>
      </c>
      <c r="E862">
        <v>1</v>
      </c>
      <c r="F862">
        <v>2</v>
      </c>
      <c r="G862">
        <v>3</v>
      </c>
      <c r="H862">
        <v>4</v>
      </c>
      <c r="I862">
        <v>5</v>
      </c>
      <c r="J862">
        <v>6</v>
      </c>
      <c r="K862">
        <v>7</v>
      </c>
      <c r="L862">
        <v>8</v>
      </c>
      <c r="M862">
        <v>9</v>
      </c>
      <c r="N862">
        <v>10</v>
      </c>
      <c r="O862">
        <v>11</v>
      </c>
      <c r="P862">
        <v>12</v>
      </c>
      <c r="Q862">
        <v>13</v>
      </c>
      <c r="R862">
        <v>14</v>
      </c>
      <c r="S862">
        <v>15</v>
      </c>
      <c r="T862">
        <v>16</v>
      </c>
      <c r="U862">
        <v>17</v>
      </c>
      <c r="V862">
        <v>18</v>
      </c>
      <c r="W862">
        <v>19</v>
      </c>
      <c r="X862">
        <v>20</v>
      </c>
      <c r="Y862">
        <v>21</v>
      </c>
      <c r="Z862">
        <v>22</v>
      </c>
      <c r="AA862">
        <v>23</v>
      </c>
      <c r="AB862" s="86" t="s">
        <v>57</v>
      </c>
    </row>
    <row r="863" spans="1:30">
      <c r="B863" s="86" t="s">
        <v>54</v>
      </c>
      <c r="D863">
        <v>1</v>
      </c>
      <c r="E863">
        <v>1</v>
      </c>
      <c r="F863">
        <v>1</v>
      </c>
      <c r="G863">
        <v>1</v>
      </c>
      <c r="H863">
        <v>1</v>
      </c>
      <c r="I863">
        <v>1</v>
      </c>
      <c r="J863">
        <v>1</v>
      </c>
      <c r="K863">
        <v>1</v>
      </c>
      <c r="L863">
        <v>1</v>
      </c>
      <c r="M863">
        <v>1</v>
      </c>
      <c r="N863">
        <v>1</v>
      </c>
      <c r="O863">
        <v>1</v>
      </c>
      <c r="P863">
        <v>1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 s="11">
        <f>SUM(D863:AA863)</f>
        <v>24</v>
      </c>
    </row>
    <row r="864" spans="1:30">
      <c r="B864" s="86" t="s">
        <v>55</v>
      </c>
      <c r="AB864" s="11">
        <f t="shared" ref="AB864:AB869" si="289">SUM(D864:AA864)</f>
        <v>0</v>
      </c>
    </row>
    <row r="865" spans="1:28">
      <c r="B865" s="86" t="s">
        <v>56</v>
      </c>
      <c r="AB865" s="11">
        <f t="shared" si="289"/>
        <v>0</v>
      </c>
    </row>
    <row r="866" spans="1:28">
      <c r="B866" s="86" t="s">
        <v>16</v>
      </c>
      <c r="T866" s="11"/>
      <c r="AB866" s="11">
        <f t="shared" si="289"/>
        <v>0</v>
      </c>
    </row>
    <row r="867" spans="1:28">
      <c r="B867" s="86"/>
      <c r="T867" s="11"/>
      <c r="AB867" s="11">
        <f t="shared" si="289"/>
        <v>0</v>
      </c>
    </row>
    <row r="868" spans="1:28">
      <c r="B868" s="86" t="s">
        <v>112</v>
      </c>
      <c r="AB868" s="11">
        <f t="shared" si="289"/>
        <v>0</v>
      </c>
    </row>
    <row r="869" spans="1:28">
      <c r="B869" s="86" t="s">
        <v>108</v>
      </c>
      <c r="AB869" s="11">
        <f t="shared" si="289"/>
        <v>0</v>
      </c>
    </row>
    <row r="871" spans="1:28">
      <c r="A871" s="83" t="s">
        <v>47</v>
      </c>
      <c r="B871" s="86" t="s">
        <v>57</v>
      </c>
      <c r="D871">
        <f t="shared" ref="D871:I871" si="290">SUM(D873:D876)</f>
        <v>1</v>
      </c>
      <c r="E871">
        <f t="shared" si="290"/>
        <v>1</v>
      </c>
      <c r="F871">
        <f t="shared" si="290"/>
        <v>1</v>
      </c>
      <c r="G871">
        <f t="shared" si="290"/>
        <v>1</v>
      </c>
      <c r="H871">
        <f t="shared" si="290"/>
        <v>1</v>
      </c>
      <c r="I871">
        <f t="shared" si="290"/>
        <v>1</v>
      </c>
      <c r="J871">
        <f>SUM(J873:J876)</f>
        <v>1</v>
      </c>
      <c r="K871">
        <f t="shared" ref="K871:AA871" si="291">SUM(K873:K876)</f>
        <v>1</v>
      </c>
      <c r="L871">
        <f t="shared" si="291"/>
        <v>1</v>
      </c>
      <c r="M871">
        <f t="shared" si="291"/>
        <v>1</v>
      </c>
      <c r="N871">
        <f t="shared" si="291"/>
        <v>1</v>
      </c>
      <c r="O871">
        <f t="shared" si="291"/>
        <v>1</v>
      </c>
      <c r="P871">
        <f t="shared" si="291"/>
        <v>1</v>
      </c>
      <c r="Q871">
        <f t="shared" si="291"/>
        <v>1</v>
      </c>
      <c r="R871">
        <f t="shared" si="291"/>
        <v>1</v>
      </c>
      <c r="S871">
        <f t="shared" si="291"/>
        <v>1</v>
      </c>
      <c r="T871">
        <f t="shared" si="291"/>
        <v>1</v>
      </c>
      <c r="U871">
        <f t="shared" si="291"/>
        <v>1</v>
      </c>
      <c r="V871">
        <f t="shared" si="291"/>
        <v>1</v>
      </c>
      <c r="W871">
        <f t="shared" si="291"/>
        <v>1</v>
      </c>
      <c r="X871">
        <f t="shared" si="291"/>
        <v>1</v>
      </c>
      <c r="Y871">
        <f t="shared" si="291"/>
        <v>1</v>
      </c>
      <c r="Z871">
        <f t="shared" si="291"/>
        <v>1</v>
      </c>
      <c r="AA871">
        <f t="shared" si="291"/>
        <v>1</v>
      </c>
      <c r="AB871" s="11">
        <f t="shared" ref="AB871:AB877" si="292">SUM(D871:AA871)</f>
        <v>24</v>
      </c>
    </row>
    <row r="872" spans="1:28">
      <c r="B872" s="86" t="s">
        <v>110</v>
      </c>
      <c r="D872">
        <v>1</v>
      </c>
      <c r="E872">
        <v>1</v>
      </c>
      <c r="F872">
        <v>1</v>
      </c>
      <c r="G872">
        <v>1</v>
      </c>
      <c r="H872">
        <v>1</v>
      </c>
      <c r="I872">
        <v>1</v>
      </c>
      <c r="J872">
        <v>1</v>
      </c>
      <c r="K872">
        <v>1</v>
      </c>
      <c r="L872">
        <v>1</v>
      </c>
      <c r="M872">
        <v>1</v>
      </c>
      <c r="N872">
        <v>1</v>
      </c>
      <c r="O872">
        <v>1</v>
      </c>
      <c r="P872">
        <v>1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 s="11">
        <f t="shared" si="292"/>
        <v>24</v>
      </c>
    </row>
    <row r="873" spans="1:28">
      <c r="B873" s="86" t="s">
        <v>107</v>
      </c>
      <c r="D873">
        <f t="shared" ref="D873:I873" si="293">D872*0.2</f>
        <v>0.2</v>
      </c>
      <c r="E873">
        <f t="shared" si="293"/>
        <v>0.2</v>
      </c>
      <c r="F873">
        <f t="shared" si="293"/>
        <v>0.2</v>
      </c>
      <c r="G873">
        <f t="shared" si="293"/>
        <v>0.2</v>
      </c>
      <c r="H873">
        <f t="shared" si="293"/>
        <v>0.2</v>
      </c>
      <c r="I873">
        <f t="shared" si="293"/>
        <v>0.2</v>
      </c>
      <c r="J873">
        <f>J872*0.2</f>
        <v>0.2</v>
      </c>
      <c r="K873">
        <f t="shared" ref="K873:AA873" si="294">K872*0.2</f>
        <v>0.2</v>
      </c>
      <c r="L873">
        <f t="shared" si="294"/>
        <v>0.2</v>
      </c>
      <c r="M873">
        <f t="shared" si="294"/>
        <v>0.2</v>
      </c>
      <c r="N873">
        <f t="shared" si="294"/>
        <v>0.2</v>
      </c>
      <c r="O873">
        <f t="shared" si="294"/>
        <v>0.2</v>
      </c>
      <c r="P873">
        <f t="shared" si="294"/>
        <v>0.2</v>
      </c>
      <c r="Q873">
        <f t="shared" si="294"/>
        <v>0.2</v>
      </c>
      <c r="R873">
        <f t="shared" si="294"/>
        <v>0.2</v>
      </c>
      <c r="S873">
        <f t="shared" si="294"/>
        <v>0.2</v>
      </c>
      <c r="T873">
        <f t="shared" si="294"/>
        <v>0.2</v>
      </c>
      <c r="U873">
        <f t="shared" si="294"/>
        <v>0.2</v>
      </c>
      <c r="V873">
        <f t="shared" si="294"/>
        <v>0.2</v>
      </c>
      <c r="W873">
        <f t="shared" si="294"/>
        <v>0.2</v>
      </c>
      <c r="X873">
        <f t="shared" si="294"/>
        <v>0.2</v>
      </c>
      <c r="Y873">
        <f t="shared" si="294"/>
        <v>0.2</v>
      </c>
      <c r="Z873">
        <f t="shared" si="294"/>
        <v>0.2</v>
      </c>
      <c r="AA873">
        <f t="shared" si="294"/>
        <v>0.2</v>
      </c>
      <c r="AB873" s="11">
        <f t="shared" si="292"/>
        <v>4.8000000000000016</v>
      </c>
    </row>
    <row r="874" spans="1:28">
      <c r="B874" s="86" t="s">
        <v>105</v>
      </c>
      <c r="AB874" s="11">
        <f t="shared" si="292"/>
        <v>0</v>
      </c>
    </row>
    <row r="875" spans="1:28">
      <c r="B875" s="86" t="s">
        <v>74</v>
      </c>
      <c r="D875">
        <f t="shared" ref="D875:I875" si="295">D872*0.8</f>
        <v>0.8</v>
      </c>
      <c r="E875">
        <f t="shared" si="295"/>
        <v>0.8</v>
      </c>
      <c r="F875">
        <f t="shared" si="295"/>
        <v>0.8</v>
      </c>
      <c r="G875">
        <f t="shared" si="295"/>
        <v>0.8</v>
      </c>
      <c r="H875">
        <f t="shared" si="295"/>
        <v>0.8</v>
      </c>
      <c r="I875">
        <f t="shared" si="295"/>
        <v>0.8</v>
      </c>
      <c r="J875">
        <f>J872*0.8</f>
        <v>0.8</v>
      </c>
      <c r="K875">
        <f>K872*0.8</f>
        <v>0.8</v>
      </c>
      <c r="L875">
        <f>L872*0.8</f>
        <v>0.8</v>
      </c>
      <c r="M875">
        <f>M872*0.8</f>
        <v>0.8</v>
      </c>
      <c r="N875">
        <f>N872*0.8</f>
        <v>0.8</v>
      </c>
      <c r="O875">
        <f t="shared" ref="O875:Y875" si="296">O872*0.8</f>
        <v>0.8</v>
      </c>
      <c r="P875">
        <f t="shared" si="296"/>
        <v>0.8</v>
      </c>
      <c r="Q875">
        <f t="shared" si="296"/>
        <v>0.8</v>
      </c>
      <c r="R875">
        <f t="shared" si="296"/>
        <v>0.8</v>
      </c>
      <c r="S875">
        <f t="shared" si="296"/>
        <v>0.8</v>
      </c>
      <c r="T875">
        <f t="shared" si="296"/>
        <v>0.8</v>
      </c>
      <c r="U875">
        <f t="shared" si="296"/>
        <v>0.8</v>
      </c>
      <c r="V875">
        <f t="shared" si="296"/>
        <v>0.8</v>
      </c>
      <c r="W875">
        <f t="shared" si="296"/>
        <v>0.8</v>
      </c>
      <c r="X875">
        <f t="shared" si="296"/>
        <v>0.8</v>
      </c>
      <c r="Y875">
        <f t="shared" si="296"/>
        <v>0.8</v>
      </c>
      <c r="Z875">
        <f>Z872*0.8</f>
        <v>0.8</v>
      </c>
      <c r="AA875">
        <f>AA872*0.8</f>
        <v>0.8</v>
      </c>
      <c r="AB875" s="11">
        <f t="shared" si="292"/>
        <v>19.200000000000006</v>
      </c>
    </row>
    <row r="876" spans="1:28">
      <c r="B876" s="86" t="s">
        <v>73</v>
      </c>
      <c r="AB876" s="11">
        <f t="shared" si="292"/>
        <v>0</v>
      </c>
    </row>
    <row r="877" spans="1:28">
      <c r="B877" s="86"/>
      <c r="AB877" s="11">
        <f t="shared" si="292"/>
        <v>0</v>
      </c>
    </row>
    <row r="878" spans="1:28">
      <c r="B878" s="86" t="s">
        <v>113</v>
      </c>
      <c r="AB878" s="11">
        <f>SUM(D878:AA878)</f>
        <v>0</v>
      </c>
    </row>
    <row r="881" spans="1:28" ht="15">
      <c r="A881" s="83" t="s">
        <v>3</v>
      </c>
      <c r="B881" s="134" t="s">
        <v>226</v>
      </c>
      <c r="C881" s="135">
        <v>39799</v>
      </c>
      <c r="G881" s="84"/>
      <c r="H881" s="84"/>
      <c r="I881" s="84"/>
      <c r="J881" s="84"/>
      <c r="K881" s="84"/>
      <c r="AB881" s="128"/>
    </row>
    <row r="882" spans="1:28">
      <c r="B882" s="86" t="s">
        <v>51</v>
      </c>
      <c r="D882" t="s">
        <v>219</v>
      </c>
      <c r="L882" t="s">
        <v>217</v>
      </c>
      <c r="T882" t="s">
        <v>218</v>
      </c>
      <c r="AB882" s="11">
        <f>SUM(AB884:AB887)</f>
        <v>24</v>
      </c>
    </row>
    <row r="883" spans="1:28">
      <c r="B883" s="86" t="s">
        <v>53</v>
      </c>
      <c r="C883" s="90" t="s">
        <v>87</v>
      </c>
      <c r="D883">
        <v>0</v>
      </c>
      <c r="E883">
        <v>1</v>
      </c>
      <c r="F883">
        <v>2</v>
      </c>
      <c r="G883">
        <v>3</v>
      </c>
      <c r="H883">
        <v>4</v>
      </c>
      <c r="I883">
        <v>5</v>
      </c>
      <c r="J883">
        <v>6</v>
      </c>
      <c r="K883">
        <v>7</v>
      </c>
      <c r="L883">
        <v>8</v>
      </c>
      <c r="M883">
        <v>9</v>
      </c>
      <c r="N883">
        <v>10</v>
      </c>
      <c r="O883">
        <v>11</v>
      </c>
      <c r="P883">
        <v>12</v>
      </c>
      <c r="Q883">
        <v>13</v>
      </c>
      <c r="R883">
        <v>14</v>
      </c>
      <c r="S883">
        <v>15</v>
      </c>
      <c r="T883">
        <v>16</v>
      </c>
      <c r="U883">
        <v>17</v>
      </c>
      <c r="V883">
        <v>18</v>
      </c>
      <c r="W883">
        <v>19</v>
      </c>
      <c r="X883">
        <v>20</v>
      </c>
      <c r="Y883">
        <v>21</v>
      </c>
      <c r="Z883">
        <v>22</v>
      </c>
      <c r="AA883">
        <v>23</v>
      </c>
      <c r="AB883" s="86" t="s">
        <v>57</v>
      </c>
    </row>
    <row r="884" spans="1:28">
      <c r="B884" s="86" t="s">
        <v>54</v>
      </c>
      <c r="D884">
        <v>1</v>
      </c>
      <c r="E884">
        <v>1</v>
      </c>
      <c r="F884">
        <v>1</v>
      </c>
      <c r="G884">
        <v>1</v>
      </c>
      <c r="H884">
        <v>1</v>
      </c>
      <c r="I884">
        <v>1</v>
      </c>
      <c r="J884">
        <v>1</v>
      </c>
      <c r="K884">
        <v>1</v>
      </c>
      <c r="L884">
        <v>1</v>
      </c>
      <c r="M884">
        <v>1</v>
      </c>
      <c r="N884">
        <v>1</v>
      </c>
      <c r="O884">
        <v>1</v>
      </c>
      <c r="P884">
        <v>1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 s="11">
        <f t="shared" ref="AB884:AB890" si="297">SUM(D884:AA884)</f>
        <v>24</v>
      </c>
    </row>
    <row r="885" spans="1:28">
      <c r="B885" s="86" t="s">
        <v>55</v>
      </c>
      <c r="AB885" s="11">
        <f t="shared" si="297"/>
        <v>0</v>
      </c>
    </row>
    <row r="886" spans="1:28">
      <c r="B886" s="86" t="s">
        <v>56</v>
      </c>
      <c r="AB886" s="11">
        <f t="shared" si="297"/>
        <v>0</v>
      </c>
    </row>
    <row r="887" spans="1:28">
      <c r="B887" s="86" t="s">
        <v>16</v>
      </c>
      <c r="T887" s="11"/>
      <c r="AB887" s="11">
        <f t="shared" si="297"/>
        <v>0</v>
      </c>
    </row>
    <row r="888" spans="1:28">
      <c r="B888" s="86"/>
      <c r="T888" s="11"/>
      <c r="AB888" s="11">
        <f t="shared" si="297"/>
        <v>0</v>
      </c>
    </row>
    <row r="889" spans="1:28">
      <c r="B889" s="86" t="s">
        <v>112</v>
      </c>
      <c r="AB889" s="11">
        <f t="shared" si="297"/>
        <v>0</v>
      </c>
    </row>
    <row r="890" spans="1:28">
      <c r="B890" s="86" t="s">
        <v>108</v>
      </c>
      <c r="AB890" s="11">
        <f t="shared" si="297"/>
        <v>0</v>
      </c>
    </row>
    <row r="892" spans="1:28">
      <c r="A892" s="83" t="s">
        <v>47</v>
      </c>
      <c r="B892" s="86" t="s">
        <v>57</v>
      </c>
      <c r="D892">
        <f t="shared" ref="D892:I892" si="298">SUM(D894:D897)</f>
        <v>1</v>
      </c>
      <c r="E892">
        <f t="shared" si="298"/>
        <v>1</v>
      </c>
      <c r="F892">
        <f t="shared" si="298"/>
        <v>1</v>
      </c>
      <c r="G892">
        <f t="shared" si="298"/>
        <v>1</v>
      </c>
      <c r="H892">
        <f t="shared" si="298"/>
        <v>1</v>
      </c>
      <c r="I892">
        <f t="shared" si="298"/>
        <v>1</v>
      </c>
      <c r="J892">
        <f>SUM(J894:J897)</f>
        <v>1</v>
      </c>
      <c r="K892">
        <f t="shared" ref="K892:AA892" si="299">SUM(K894:K897)</f>
        <v>1</v>
      </c>
      <c r="L892">
        <f t="shared" si="299"/>
        <v>1</v>
      </c>
      <c r="M892">
        <f t="shared" si="299"/>
        <v>1</v>
      </c>
      <c r="N892">
        <f t="shared" si="299"/>
        <v>1</v>
      </c>
      <c r="O892">
        <f t="shared" si="299"/>
        <v>1</v>
      </c>
      <c r="P892">
        <f t="shared" si="299"/>
        <v>1</v>
      </c>
      <c r="Q892">
        <f t="shared" si="299"/>
        <v>1</v>
      </c>
      <c r="R892">
        <f t="shared" si="299"/>
        <v>1</v>
      </c>
      <c r="S892">
        <f t="shared" si="299"/>
        <v>1</v>
      </c>
      <c r="T892">
        <f t="shared" si="299"/>
        <v>1</v>
      </c>
      <c r="U892">
        <f t="shared" si="299"/>
        <v>1</v>
      </c>
      <c r="V892">
        <f t="shared" si="299"/>
        <v>1</v>
      </c>
      <c r="W892">
        <f t="shared" si="299"/>
        <v>1</v>
      </c>
      <c r="X892">
        <f t="shared" si="299"/>
        <v>1</v>
      </c>
      <c r="Y892">
        <f t="shared" si="299"/>
        <v>1</v>
      </c>
      <c r="Z892">
        <f t="shared" si="299"/>
        <v>1</v>
      </c>
      <c r="AA892">
        <f t="shared" si="299"/>
        <v>1</v>
      </c>
      <c r="AB892" s="11">
        <f t="shared" ref="AB892:AB897" si="300">SUM(D892:AA892)</f>
        <v>24</v>
      </c>
    </row>
    <row r="893" spans="1:28">
      <c r="B893" s="86" t="s">
        <v>110</v>
      </c>
      <c r="D893">
        <v>1</v>
      </c>
      <c r="E893">
        <v>1</v>
      </c>
      <c r="F893">
        <v>1</v>
      </c>
      <c r="G893">
        <v>1</v>
      </c>
      <c r="H893">
        <v>1</v>
      </c>
      <c r="I893">
        <v>1</v>
      </c>
      <c r="J893">
        <v>1</v>
      </c>
      <c r="K893">
        <v>1</v>
      </c>
      <c r="L893">
        <v>1</v>
      </c>
      <c r="M893">
        <v>1</v>
      </c>
      <c r="N893">
        <v>1</v>
      </c>
      <c r="O893">
        <v>1</v>
      </c>
      <c r="P893">
        <v>1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 s="11">
        <f t="shared" si="300"/>
        <v>24</v>
      </c>
    </row>
    <row r="894" spans="1:28">
      <c r="B894" s="86" t="s">
        <v>107</v>
      </c>
      <c r="D894">
        <f t="shared" ref="D894:I894" si="301">D893*0.2</f>
        <v>0.2</v>
      </c>
      <c r="E894">
        <f t="shared" si="301"/>
        <v>0.2</v>
      </c>
      <c r="F894">
        <f t="shared" si="301"/>
        <v>0.2</v>
      </c>
      <c r="G894">
        <f t="shared" si="301"/>
        <v>0.2</v>
      </c>
      <c r="H894">
        <f t="shared" si="301"/>
        <v>0.2</v>
      </c>
      <c r="I894">
        <f t="shared" si="301"/>
        <v>0.2</v>
      </c>
      <c r="J894">
        <f>J893*0.2</f>
        <v>0.2</v>
      </c>
      <c r="K894">
        <f t="shared" ref="K894:AA894" si="302">K893*0.2</f>
        <v>0.2</v>
      </c>
      <c r="L894">
        <f t="shared" si="302"/>
        <v>0.2</v>
      </c>
      <c r="M894">
        <f t="shared" si="302"/>
        <v>0.2</v>
      </c>
      <c r="N894">
        <f t="shared" si="302"/>
        <v>0.2</v>
      </c>
      <c r="O894">
        <f t="shared" si="302"/>
        <v>0.2</v>
      </c>
      <c r="P894">
        <f t="shared" si="302"/>
        <v>0.2</v>
      </c>
      <c r="Q894">
        <f t="shared" si="302"/>
        <v>0.2</v>
      </c>
      <c r="R894">
        <f t="shared" si="302"/>
        <v>0.2</v>
      </c>
      <c r="S894">
        <f t="shared" si="302"/>
        <v>0.2</v>
      </c>
      <c r="T894">
        <f t="shared" si="302"/>
        <v>0.2</v>
      </c>
      <c r="U894">
        <f t="shared" si="302"/>
        <v>0.2</v>
      </c>
      <c r="V894">
        <f t="shared" si="302"/>
        <v>0.2</v>
      </c>
      <c r="W894">
        <f t="shared" si="302"/>
        <v>0.2</v>
      </c>
      <c r="X894">
        <f t="shared" si="302"/>
        <v>0.2</v>
      </c>
      <c r="Y894">
        <f t="shared" si="302"/>
        <v>0.2</v>
      </c>
      <c r="Z894">
        <f t="shared" si="302"/>
        <v>0.2</v>
      </c>
      <c r="AA894">
        <f t="shared" si="302"/>
        <v>0.2</v>
      </c>
      <c r="AB894" s="11">
        <f t="shared" si="300"/>
        <v>4.8000000000000016</v>
      </c>
    </row>
    <row r="895" spans="1:28">
      <c r="B895" s="86" t="s">
        <v>105</v>
      </c>
      <c r="AB895" s="11">
        <f t="shared" si="300"/>
        <v>0</v>
      </c>
    </row>
    <row r="896" spans="1:28">
      <c r="B896" s="86" t="s">
        <v>74</v>
      </c>
      <c r="D896">
        <f t="shared" ref="D896:AA896" si="303">D893*0.8</f>
        <v>0.8</v>
      </c>
      <c r="E896">
        <f t="shared" si="303"/>
        <v>0.8</v>
      </c>
      <c r="F896">
        <f t="shared" si="303"/>
        <v>0.8</v>
      </c>
      <c r="G896">
        <f t="shared" si="303"/>
        <v>0.8</v>
      </c>
      <c r="H896">
        <f t="shared" si="303"/>
        <v>0.8</v>
      </c>
      <c r="I896">
        <f t="shared" si="303"/>
        <v>0.8</v>
      </c>
      <c r="J896">
        <f t="shared" si="303"/>
        <v>0.8</v>
      </c>
      <c r="K896">
        <f t="shared" si="303"/>
        <v>0.8</v>
      </c>
      <c r="L896">
        <f t="shared" si="303"/>
        <v>0.8</v>
      </c>
      <c r="M896">
        <f t="shared" si="303"/>
        <v>0.8</v>
      </c>
      <c r="N896">
        <f t="shared" si="303"/>
        <v>0.8</v>
      </c>
      <c r="O896">
        <f t="shared" si="303"/>
        <v>0.8</v>
      </c>
      <c r="P896">
        <f t="shared" si="303"/>
        <v>0.8</v>
      </c>
      <c r="Q896">
        <f t="shared" si="303"/>
        <v>0.8</v>
      </c>
      <c r="R896">
        <f t="shared" si="303"/>
        <v>0.8</v>
      </c>
      <c r="S896">
        <f t="shared" si="303"/>
        <v>0.8</v>
      </c>
      <c r="T896">
        <f t="shared" si="303"/>
        <v>0.8</v>
      </c>
      <c r="U896">
        <f t="shared" si="303"/>
        <v>0.8</v>
      </c>
      <c r="V896">
        <f t="shared" si="303"/>
        <v>0.8</v>
      </c>
      <c r="W896">
        <f t="shared" si="303"/>
        <v>0.8</v>
      </c>
      <c r="X896">
        <f t="shared" si="303"/>
        <v>0.8</v>
      </c>
      <c r="Y896">
        <f t="shared" si="303"/>
        <v>0.8</v>
      </c>
      <c r="Z896">
        <f t="shared" si="303"/>
        <v>0.8</v>
      </c>
      <c r="AA896">
        <f t="shared" si="303"/>
        <v>0.8</v>
      </c>
      <c r="AB896" s="11">
        <f t="shared" si="300"/>
        <v>19.200000000000006</v>
      </c>
    </row>
    <row r="897" spans="1:28">
      <c r="B897" s="86" t="s">
        <v>73</v>
      </c>
      <c r="AB897" s="11">
        <f t="shared" si="300"/>
        <v>0</v>
      </c>
    </row>
    <row r="898" spans="1:28">
      <c r="AB898" s="11"/>
    </row>
    <row r="899" spans="1:28">
      <c r="B899" s="86" t="s">
        <v>113</v>
      </c>
    </row>
    <row r="901" spans="1:28" ht="15">
      <c r="A901" s="83" t="s">
        <v>3</v>
      </c>
      <c r="B901" s="134" t="s">
        <v>227</v>
      </c>
      <c r="C901" s="135">
        <v>39800</v>
      </c>
      <c r="G901" s="84"/>
      <c r="H901" s="84"/>
      <c r="I901" s="84"/>
      <c r="J901" s="84"/>
      <c r="K901" s="84"/>
      <c r="AB901" s="128"/>
    </row>
    <row r="902" spans="1:28">
      <c r="B902" s="86" t="s">
        <v>51</v>
      </c>
      <c r="D902" t="s">
        <v>219</v>
      </c>
      <c r="L902" t="s">
        <v>217</v>
      </c>
      <c r="T902" t="s">
        <v>218</v>
      </c>
      <c r="AB902" s="11">
        <f>SUM(AB904:AB907)</f>
        <v>24</v>
      </c>
    </row>
    <row r="903" spans="1:28">
      <c r="B903" s="86" t="s">
        <v>53</v>
      </c>
      <c r="C903" s="90" t="s">
        <v>87</v>
      </c>
      <c r="D903">
        <v>0</v>
      </c>
      <c r="E903">
        <v>1</v>
      </c>
      <c r="F903">
        <v>2</v>
      </c>
      <c r="G903">
        <v>3</v>
      </c>
      <c r="H903">
        <v>4</v>
      </c>
      <c r="I903">
        <v>5</v>
      </c>
      <c r="J903">
        <v>6</v>
      </c>
      <c r="K903">
        <v>7</v>
      </c>
      <c r="L903">
        <v>8</v>
      </c>
      <c r="M903">
        <v>9</v>
      </c>
      <c r="N903">
        <v>10</v>
      </c>
      <c r="O903">
        <v>11</v>
      </c>
      <c r="P903">
        <v>12</v>
      </c>
      <c r="Q903">
        <v>13</v>
      </c>
      <c r="R903">
        <v>14</v>
      </c>
      <c r="S903">
        <v>15</v>
      </c>
      <c r="T903">
        <v>16</v>
      </c>
      <c r="U903">
        <v>17</v>
      </c>
      <c r="V903">
        <v>18</v>
      </c>
      <c r="W903">
        <v>19</v>
      </c>
      <c r="X903">
        <v>20</v>
      </c>
      <c r="Y903">
        <v>21</v>
      </c>
      <c r="Z903">
        <v>22</v>
      </c>
      <c r="AA903">
        <v>23</v>
      </c>
      <c r="AB903" s="86" t="s">
        <v>57</v>
      </c>
    </row>
    <row r="904" spans="1:28">
      <c r="B904" s="86" t="s">
        <v>54</v>
      </c>
      <c r="D904">
        <v>1</v>
      </c>
      <c r="E904">
        <v>1</v>
      </c>
      <c r="F904">
        <v>1</v>
      </c>
      <c r="G904">
        <v>1</v>
      </c>
      <c r="H904">
        <v>1</v>
      </c>
      <c r="I904">
        <v>1</v>
      </c>
      <c r="J904">
        <v>1</v>
      </c>
      <c r="K904">
        <v>1</v>
      </c>
      <c r="L904">
        <v>1</v>
      </c>
      <c r="M904">
        <v>1</v>
      </c>
      <c r="N904">
        <v>1</v>
      </c>
      <c r="O904">
        <v>1</v>
      </c>
      <c r="P904">
        <v>1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 s="11">
        <f>SUM(D904:AA904)</f>
        <v>24</v>
      </c>
    </row>
    <row r="905" spans="1:28">
      <c r="B905" s="86" t="s">
        <v>55</v>
      </c>
      <c r="AB905" s="11">
        <f>SUM(D905:AA905)</f>
        <v>0</v>
      </c>
    </row>
    <row r="906" spans="1:28">
      <c r="B906" s="86" t="s">
        <v>56</v>
      </c>
      <c r="AB906" s="11">
        <f>SUM(D906:AA906)</f>
        <v>0</v>
      </c>
    </row>
    <row r="907" spans="1:28">
      <c r="B907" s="86" t="s">
        <v>16</v>
      </c>
      <c r="T907" s="11"/>
      <c r="AB907" s="11">
        <f>SUM(D907:AA907)</f>
        <v>0</v>
      </c>
    </row>
    <row r="908" spans="1:28">
      <c r="B908" s="86"/>
      <c r="T908" s="11"/>
      <c r="AB908" s="11">
        <f>SUM(D908:S908)</f>
        <v>0</v>
      </c>
    </row>
    <row r="909" spans="1:28">
      <c r="B909" s="86"/>
      <c r="T909" s="11"/>
      <c r="AB909" s="11">
        <f>SUM(D909:S909)</f>
        <v>0</v>
      </c>
    </row>
    <row r="910" spans="1:28">
      <c r="B910" s="86" t="s">
        <v>112</v>
      </c>
      <c r="AB910" s="11">
        <f>SUM(D910:AA910)</f>
        <v>0</v>
      </c>
    </row>
    <row r="911" spans="1:28">
      <c r="B911" s="86" t="s">
        <v>108</v>
      </c>
      <c r="N911">
        <v>8</v>
      </c>
      <c r="O911">
        <v>2</v>
      </c>
      <c r="AB911" s="11">
        <f>SUM(D911:AA911)</f>
        <v>10</v>
      </c>
    </row>
    <row r="913" spans="1:28">
      <c r="A913" s="83" t="s">
        <v>47</v>
      </c>
      <c r="B913" s="86" t="s">
        <v>57</v>
      </c>
      <c r="D913">
        <f t="shared" ref="D913:AA913" si="304">SUM(D915:D918)</f>
        <v>1</v>
      </c>
      <c r="E913">
        <f t="shared" si="304"/>
        <v>1</v>
      </c>
      <c r="F913">
        <f t="shared" si="304"/>
        <v>1</v>
      </c>
      <c r="G913">
        <f t="shared" si="304"/>
        <v>1</v>
      </c>
      <c r="H913">
        <f t="shared" si="304"/>
        <v>1</v>
      </c>
      <c r="I913">
        <f t="shared" si="304"/>
        <v>1</v>
      </c>
      <c r="J913">
        <f t="shared" si="304"/>
        <v>1</v>
      </c>
      <c r="K913">
        <f t="shared" si="304"/>
        <v>1</v>
      </c>
      <c r="L913">
        <f t="shared" si="304"/>
        <v>1</v>
      </c>
      <c r="M913">
        <f t="shared" si="304"/>
        <v>1</v>
      </c>
      <c r="N913">
        <f t="shared" si="304"/>
        <v>1</v>
      </c>
      <c r="O913">
        <f t="shared" si="304"/>
        <v>1.0000000000000002</v>
      </c>
      <c r="P913">
        <f t="shared" si="304"/>
        <v>1</v>
      </c>
      <c r="Q913">
        <f t="shared" si="304"/>
        <v>1</v>
      </c>
      <c r="R913">
        <f t="shared" si="304"/>
        <v>1</v>
      </c>
      <c r="S913">
        <f t="shared" si="304"/>
        <v>1</v>
      </c>
      <c r="T913">
        <f t="shared" si="304"/>
        <v>1</v>
      </c>
      <c r="U913">
        <f t="shared" si="304"/>
        <v>1</v>
      </c>
      <c r="V913">
        <f t="shared" si="304"/>
        <v>1</v>
      </c>
      <c r="W913">
        <f t="shared" si="304"/>
        <v>1</v>
      </c>
      <c r="X913">
        <f t="shared" si="304"/>
        <v>1</v>
      </c>
      <c r="Y913">
        <f t="shared" si="304"/>
        <v>1</v>
      </c>
      <c r="Z913">
        <f t="shared" si="304"/>
        <v>1</v>
      </c>
      <c r="AA913">
        <f t="shared" si="304"/>
        <v>1</v>
      </c>
      <c r="AB913" s="11">
        <f t="shared" ref="AB913:AB919" si="305">SUM(D913:AA913)</f>
        <v>24</v>
      </c>
    </row>
    <row r="914" spans="1:28">
      <c r="B914" s="86" t="s">
        <v>110</v>
      </c>
      <c r="D914">
        <v>1</v>
      </c>
      <c r="E914">
        <v>1</v>
      </c>
      <c r="F914">
        <v>1</v>
      </c>
      <c r="G914">
        <v>1</v>
      </c>
      <c r="H914">
        <v>1</v>
      </c>
      <c r="I914">
        <v>1</v>
      </c>
      <c r="J914">
        <v>1</v>
      </c>
      <c r="K914">
        <v>1</v>
      </c>
      <c r="L914">
        <v>1</v>
      </c>
      <c r="M914">
        <v>1</v>
      </c>
      <c r="N914">
        <v>0.3</v>
      </c>
      <c r="O914">
        <v>0.8</v>
      </c>
      <c r="P914">
        <v>1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 s="11">
        <f t="shared" si="305"/>
        <v>23.1</v>
      </c>
    </row>
    <row r="915" spans="1:28">
      <c r="B915" s="86" t="s">
        <v>107</v>
      </c>
      <c r="D915">
        <f t="shared" ref="D915:I915" si="306">D914*0.2</f>
        <v>0.2</v>
      </c>
      <c r="E915">
        <f t="shared" si="306"/>
        <v>0.2</v>
      </c>
      <c r="F915">
        <f t="shared" si="306"/>
        <v>0.2</v>
      </c>
      <c r="G915">
        <f t="shared" si="306"/>
        <v>0.2</v>
      </c>
      <c r="H915">
        <f t="shared" si="306"/>
        <v>0.2</v>
      </c>
      <c r="I915">
        <f t="shared" si="306"/>
        <v>0.2</v>
      </c>
      <c r="J915">
        <f>J914*0.2</f>
        <v>0.2</v>
      </c>
      <c r="K915">
        <f t="shared" ref="K915:AA915" si="307">K914*0.2</f>
        <v>0.2</v>
      </c>
      <c r="L915">
        <f t="shared" si="307"/>
        <v>0.2</v>
      </c>
      <c r="M915">
        <f t="shared" si="307"/>
        <v>0.2</v>
      </c>
      <c r="N915">
        <f t="shared" si="307"/>
        <v>0.06</v>
      </c>
      <c r="O915">
        <f t="shared" si="307"/>
        <v>0.16000000000000003</v>
      </c>
      <c r="P915">
        <f t="shared" si="307"/>
        <v>0.2</v>
      </c>
      <c r="Q915">
        <f t="shared" si="307"/>
        <v>0.2</v>
      </c>
      <c r="R915">
        <f t="shared" si="307"/>
        <v>0.2</v>
      </c>
      <c r="S915">
        <f t="shared" si="307"/>
        <v>0.2</v>
      </c>
      <c r="T915">
        <f t="shared" si="307"/>
        <v>0.2</v>
      </c>
      <c r="U915">
        <f t="shared" si="307"/>
        <v>0.2</v>
      </c>
      <c r="V915">
        <f t="shared" si="307"/>
        <v>0.2</v>
      </c>
      <c r="W915">
        <f t="shared" si="307"/>
        <v>0.2</v>
      </c>
      <c r="X915">
        <f t="shared" si="307"/>
        <v>0.2</v>
      </c>
      <c r="Y915">
        <f t="shared" si="307"/>
        <v>0.2</v>
      </c>
      <c r="Z915">
        <f t="shared" si="307"/>
        <v>0.2</v>
      </c>
      <c r="AA915">
        <f t="shared" si="307"/>
        <v>0.2</v>
      </c>
      <c r="AB915" s="11">
        <f t="shared" si="305"/>
        <v>4.6200000000000019</v>
      </c>
    </row>
    <row r="916" spans="1:28">
      <c r="B916" s="86" t="s">
        <v>105</v>
      </c>
      <c r="N916">
        <v>0</v>
      </c>
      <c r="AB916" s="11">
        <f t="shared" si="305"/>
        <v>0</v>
      </c>
    </row>
    <row r="917" spans="1:28">
      <c r="B917" s="86" t="s">
        <v>74</v>
      </c>
      <c r="D917">
        <f>D914*0.8</f>
        <v>0.8</v>
      </c>
      <c r="E917">
        <f>E914*0.8</f>
        <v>0.8</v>
      </c>
      <c r="F917">
        <f>F914*0.8</f>
        <v>0.8</v>
      </c>
      <c r="G917">
        <f>G914*0.8</f>
        <v>0.8</v>
      </c>
      <c r="H917">
        <f>H914*0.8</f>
        <v>0.8</v>
      </c>
      <c r="I917">
        <f t="shared" ref="I917:AA917" si="308">I914*0.8</f>
        <v>0.8</v>
      </c>
      <c r="J917">
        <f t="shared" si="308"/>
        <v>0.8</v>
      </c>
      <c r="K917">
        <f t="shared" si="308"/>
        <v>0.8</v>
      </c>
      <c r="L917">
        <f t="shared" si="308"/>
        <v>0.8</v>
      </c>
      <c r="M917">
        <f t="shared" si="308"/>
        <v>0.8</v>
      </c>
      <c r="N917">
        <f t="shared" si="308"/>
        <v>0.24</v>
      </c>
      <c r="O917">
        <f t="shared" si="308"/>
        <v>0.64000000000000012</v>
      </c>
      <c r="P917">
        <f t="shared" si="308"/>
        <v>0.8</v>
      </c>
      <c r="Q917">
        <f t="shared" si="308"/>
        <v>0.8</v>
      </c>
      <c r="R917">
        <f t="shared" si="308"/>
        <v>0.8</v>
      </c>
      <c r="S917">
        <f t="shared" si="308"/>
        <v>0.8</v>
      </c>
      <c r="T917">
        <f t="shared" si="308"/>
        <v>0.8</v>
      </c>
      <c r="U917">
        <f t="shared" si="308"/>
        <v>0.8</v>
      </c>
      <c r="V917">
        <f t="shared" si="308"/>
        <v>0.8</v>
      </c>
      <c r="W917">
        <f t="shared" si="308"/>
        <v>0.8</v>
      </c>
      <c r="X917">
        <f t="shared" si="308"/>
        <v>0.8</v>
      </c>
      <c r="Y917">
        <f t="shared" si="308"/>
        <v>0.8</v>
      </c>
      <c r="Z917">
        <f t="shared" si="308"/>
        <v>0.8</v>
      </c>
      <c r="AA917">
        <f t="shared" si="308"/>
        <v>0.8</v>
      </c>
      <c r="AB917" s="11">
        <f t="shared" si="305"/>
        <v>18.480000000000008</v>
      </c>
    </row>
    <row r="918" spans="1:28">
      <c r="B918" s="86" t="s">
        <v>73</v>
      </c>
      <c r="N918">
        <v>0.7</v>
      </c>
      <c r="O918">
        <v>0.2</v>
      </c>
      <c r="AB918" s="11">
        <f t="shared" si="305"/>
        <v>0.89999999999999991</v>
      </c>
    </row>
    <row r="919" spans="1:28">
      <c r="B919" s="86" t="s">
        <v>282</v>
      </c>
      <c r="N919">
        <v>0.7</v>
      </c>
      <c r="O919">
        <v>0.2</v>
      </c>
      <c r="AB919" s="11">
        <f t="shared" si="305"/>
        <v>0.89999999999999991</v>
      </c>
    </row>
    <row r="920" spans="1:28">
      <c r="B920" s="86"/>
      <c r="AB920" s="11">
        <f>SUM(D920:S920)</f>
        <v>0</v>
      </c>
    </row>
    <row r="921" spans="1:28">
      <c r="B921" s="86"/>
      <c r="AB921" s="11"/>
    </row>
    <row r="922" spans="1:28">
      <c r="B922" s="86" t="s">
        <v>113</v>
      </c>
      <c r="N922">
        <v>1</v>
      </c>
      <c r="AB922" s="11">
        <f>SUM(D922:AA922)</f>
        <v>1</v>
      </c>
    </row>
    <row r="924" spans="1:28" ht="15">
      <c r="A924" s="83" t="s">
        <v>3</v>
      </c>
      <c r="B924" s="134" t="s">
        <v>59</v>
      </c>
      <c r="C924" s="135">
        <v>39801</v>
      </c>
      <c r="G924" s="84"/>
      <c r="H924" s="84"/>
      <c r="I924" s="84"/>
      <c r="J924" s="84"/>
      <c r="K924" s="84"/>
      <c r="AB924" s="128"/>
    </row>
    <row r="925" spans="1:28">
      <c r="B925" s="86" t="s">
        <v>51</v>
      </c>
      <c r="D925" t="s">
        <v>215</v>
      </c>
      <c r="L925" t="s">
        <v>217</v>
      </c>
      <c r="T925" t="s">
        <v>218</v>
      </c>
      <c r="AB925" s="11">
        <f>SUM(AB927:AB930)</f>
        <v>24</v>
      </c>
    </row>
    <row r="926" spans="1:28">
      <c r="B926" s="86" t="s">
        <v>53</v>
      </c>
      <c r="C926" s="90" t="s">
        <v>87</v>
      </c>
      <c r="D926">
        <v>0</v>
      </c>
      <c r="E926">
        <v>1</v>
      </c>
      <c r="F926">
        <v>2</v>
      </c>
      <c r="G926">
        <v>3</v>
      </c>
      <c r="H926">
        <v>4</v>
      </c>
      <c r="I926">
        <v>5</v>
      </c>
      <c r="J926">
        <v>6</v>
      </c>
      <c r="K926">
        <v>7</v>
      </c>
      <c r="L926">
        <v>8</v>
      </c>
      <c r="M926">
        <v>9</v>
      </c>
      <c r="N926">
        <v>10</v>
      </c>
      <c r="O926">
        <v>11</v>
      </c>
      <c r="P926">
        <v>12</v>
      </c>
      <c r="Q926">
        <v>13</v>
      </c>
      <c r="R926">
        <v>14</v>
      </c>
      <c r="S926">
        <v>15</v>
      </c>
      <c r="T926">
        <v>16</v>
      </c>
      <c r="U926">
        <v>17</v>
      </c>
      <c r="V926">
        <v>18</v>
      </c>
      <c r="W926">
        <v>19</v>
      </c>
      <c r="X926">
        <v>20</v>
      </c>
      <c r="Y926">
        <v>21</v>
      </c>
      <c r="Z926">
        <v>22</v>
      </c>
      <c r="AA926">
        <v>23</v>
      </c>
      <c r="AB926" s="86" t="s">
        <v>57</v>
      </c>
    </row>
    <row r="927" spans="1:28">
      <c r="B927" s="86" t="s">
        <v>54</v>
      </c>
      <c r="D927">
        <v>1</v>
      </c>
      <c r="E927">
        <v>1</v>
      </c>
      <c r="F927">
        <v>1</v>
      </c>
      <c r="G927">
        <v>1</v>
      </c>
      <c r="H927">
        <v>1</v>
      </c>
      <c r="I927">
        <v>1</v>
      </c>
      <c r="J927">
        <v>1</v>
      </c>
      <c r="K927">
        <v>1</v>
      </c>
      <c r="L927">
        <v>1</v>
      </c>
      <c r="M927">
        <v>1</v>
      </c>
      <c r="N927">
        <v>1</v>
      </c>
      <c r="O927">
        <v>1</v>
      </c>
      <c r="P927">
        <v>1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 s="11">
        <f>SUM(D927:AA927)</f>
        <v>24</v>
      </c>
    </row>
    <row r="928" spans="1:28">
      <c r="B928" s="86" t="s">
        <v>55</v>
      </c>
      <c r="AB928" s="11">
        <f>SUM(D928:AA928)</f>
        <v>0</v>
      </c>
    </row>
    <row r="929" spans="1:28">
      <c r="B929" s="86" t="s">
        <v>56</v>
      </c>
      <c r="AB929" s="11">
        <f>SUM(D929:AA929)</f>
        <v>0</v>
      </c>
    </row>
    <row r="930" spans="1:28">
      <c r="B930" s="86" t="s">
        <v>16</v>
      </c>
      <c r="AB930" s="11">
        <f>SUM(D930:AA930)</f>
        <v>0</v>
      </c>
    </row>
    <row r="931" spans="1:28">
      <c r="B931" s="86"/>
      <c r="AB931" s="11">
        <f>SUM(D931:AA931)</f>
        <v>0</v>
      </c>
    </row>
    <row r="932" spans="1:28">
      <c r="B932" s="86"/>
      <c r="T932" s="11"/>
      <c r="AB932" s="11"/>
    </row>
    <row r="933" spans="1:28">
      <c r="B933" s="86" t="s">
        <v>112</v>
      </c>
      <c r="AB933" s="11">
        <f>SUM(D933:AA933)</f>
        <v>0</v>
      </c>
    </row>
    <row r="934" spans="1:28">
      <c r="B934" s="86" t="s">
        <v>108</v>
      </c>
      <c r="V934">
        <v>1</v>
      </c>
      <c r="AB934" s="11">
        <f>SUM(D934:AA934)</f>
        <v>1</v>
      </c>
    </row>
    <row r="936" spans="1:28">
      <c r="A936" s="83" t="s">
        <v>47</v>
      </c>
      <c r="B936" s="86" t="s">
        <v>57</v>
      </c>
      <c r="D936">
        <f t="shared" ref="D936:I936" si="309">SUM(D938:D941)</f>
        <v>1</v>
      </c>
      <c r="E936">
        <f t="shared" si="309"/>
        <v>1</v>
      </c>
      <c r="F936">
        <f t="shared" si="309"/>
        <v>1</v>
      </c>
      <c r="G936">
        <f t="shared" si="309"/>
        <v>1</v>
      </c>
      <c r="H936">
        <f t="shared" si="309"/>
        <v>1</v>
      </c>
      <c r="I936">
        <f t="shared" si="309"/>
        <v>1</v>
      </c>
      <c r="J936">
        <f>SUM(J938:J941)</f>
        <v>1</v>
      </c>
      <c r="K936">
        <f>SUM(K938:K941)</f>
        <v>1</v>
      </c>
      <c r="L936">
        <f t="shared" ref="L936:AA936" si="310">SUM(L938:L941)</f>
        <v>1</v>
      </c>
      <c r="M936">
        <f t="shared" si="310"/>
        <v>1</v>
      </c>
      <c r="N936">
        <f t="shared" si="310"/>
        <v>1</v>
      </c>
      <c r="O936">
        <f t="shared" si="310"/>
        <v>1</v>
      </c>
      <c r="P936">
        <f t="shared" si="310"/>
        <v>1</v>
      </c>
      <c r="Q936">
        <f t="shared" si="310"/>
        <v>1</v>
      </c>
      <c r="R936">
        <f t="shared" si="310"/>
        <v>1</v>
      </c>
      <c r="S936">
        <f t="shared" si="310"/>
        <v>1</v>
      </c>
      <c r="T936">
        <f t="shared" si="310"/>
        <v>1</v>
      </c>
      <c r="U936">
        <f t="shared" si="310"/>
        <v>1</v>
      </c>
      <c r="V936">
        <f t="shared" si="310"/>
        <v>1</v>
      </c>
      <c r="W936">
        <f t="shared" si="310"/>
        <v>1</v>
      </c>
      <c r="X936">
        <f t="shared" si="310"/>
        <v>1</v>
      </c>
      <c r="Y936">
        <f t="shared" si="310"/>
        <v>1</v>
      </c>
      <c r="Z936">
        <f t="shared" si="310"/>
        <v>1</v>
      </c>
      <c r="AA936">
        <f t="shared" si="310"/>
        <v>1</v>
      </c>
      <c r="AB936" s="11">
        <f>SUM(D936:AA936)</f>
        <v>24</v>
      </c>
    </row>
    <row r="937" spans="1:28">
      <c r="B937" s="86" t="s">
        <v>110</v>
      </c>
      <c r="D937">
        <v>1</v>
      </c>
      <c r="E937">
        <v>1</v>
      </c>
      <c r="F937">
        <v>1</v>
      </c>
      <c r="G937">
        <v>1</v>
      </c>
      <c r="H937">
        <v>1</v>
      </c>
      <c r="I937">
        <v>1</v>
      </c>
      <c r="J937">
        <v>1</v>
      </c>
      <c r="K937">
        <v>1</v>
      </c>
      <c r="L937">
        <v>1</v>
      </c>
      <c r="M937">
        <v>1</v>
      </c>
      <c r="N937">
        <v>1</v>
      </c>
      <c r="O937">
        <v>1</v>
      </c>
      <c r="P937">
        <v>1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 s="11">
        <f t="shared" ref="AB937:AB944" si="311">SUM(D937:AA937)</f>
        <v>24</v>
      </c>
    </row>
    <row r="938" spans="1:28">
      <c r="B938" s="86" t="s">
        <v>107</v>
      </c>
      <c r="D938">
        <f t="shared" ref="D938:I938" si="312">D937*0.2</f>
        <v>0.2</v>
      </c>
      <c r="E938">
        <f t="shared" si="312"/>
        <v>0.2</v>
      </c>
      <c r="F938">
        <f t="shared" si="312"/>
        <v>0.2</v>
      </c>
      <c r="G938">
        <f t="shared" si="312"/>
        <v>0.2</v>
      </c>
      <c r="H938">
        <f t="shared" si="312"/>
        <v>0.2</v>
      </c>
      <c r="I938">
        <f t="shared" si="312"/>
        <v>0.2</v>
      </c>
      <c r="J938">
        <f>J937*0.2</f>
        <v>0.2</v>
      </c>
      <c r="K938" s="11">
        <f>K937*0.2</f>
        <v>0.2</v>
      </c>
      <c r="L938">
        <f t="shared" ref="L938:AA938" si="313">L937*0.2</f>
        <v>0.2</v>
      </c>
      <c r="M938">
        <f t="shared" si="313"/>
        <v>0.2</v>
      </c>
      <c r="N938">
        <f t="shared" si="313"/>
        <v>0.2</v>
      </c>
      <c r="O938">
        <f t="shared" si="313"/>
        <v>0.2</v>
      </c>
      <c r="P938">
        <f t="shared" si="313"/>
        <v>0.2</v>
      </c>
      <c r="Q938">
        <f t="shared" si="313"/>
        <v>0.2</v>
      </c>
      <c r="R938">
        <f t="shared" si="313"/>
        <v>0.2</v>
      </c>
      <c r="S938">
        <f t="shared" si="313"/>
        <v>0.2</v>
      </c>
      <c r="T938">
        <f t="shared" si="313"/>
        <v>0.2</v>
      </c>
      <c r="U938">
        <f t="shared" si="313"/>
        <v>0.2</v>
      </c>
      <c r="V938">
        <f t="shared" si="313"/>
        <v>0.2</v>
      </c>
      <c r="W938">
        <f t="shared" si="313"/>
        <v>0.2</v>
      </c>
      <c r="X938">
        <f t="shared" si="313"/>
        <v>0.2</v>
      </c>
      <c r="Y938">
        <f t="shared" si="313"/>
        <v>0.2</v>
      </c>
      <c r="Z938">
        <f t="shared" si="313"/>
        <v>0.2</v>
      </c>
      <c r="AA938">
        <f t="shared" si="313"/>
        <v>0.2</v>
      </c>
      <c r="AB938" s="11">
        <f t="shared" si="311"/>
        <v>4.8000000000000016</v>
      </c>
    </row>
    <row r="939" spans="1:28">
      <c r="B939" s="86" t="s">
        <v>105</v>
      </c>
      <c r="AB939" s="11">
        <f t="shared" si="311"/>
        <v>0</v>
      </c>
    </row>
    <row r="940" spans="1:28">
      <c r="B940" s="86" t="s">
        <v>74</v>
      </c>
      <c r="D940">
        <f>D937*0.8</f>
        <v>0.8</v>
      </c>
      <c r="E940">
        <f>E937*0.8</f>
        <v>0.8</v>
      </c>
      <c r="F940">
        <f>F937*0.8</f>
        <v>0.8</v>
      </c>
      <c r="G940">
        <f>G937*0.8</f>
        <v>0.8</v>
      </c>
      <c r="H940">
        <f t="shared" ref="H940:AA940" si="314">H937*0.8</f>
        <v>0.8</v>
      </c>
      <c r="I940">
        <f t="shared" si="314"/>
        <v>0.8</v>
      </c>
      <c r="J940">
        <f t="shared" si="314"/>
        <v>0.8</v>
      </c>
      <c r="K940">
        <f t="shared" si="314"/>
        <v>0.8</v>
      </c>
      <c r="L940">
        <f t="shared" si="314"/>
        <v>0.8</v>
      </c>
      <c r="M940">
        <f t="shared" si="314"/>
        <v>0.8</v>
      </c>
      <c r="N940">
        <f t="shared" si="314"/>
        <v>0.8</v>
      </c>
      <c r="O940">
        <f t="shared" si="314"/>
        <v>0.8</v>
      </c>
      <c r="P940">
        <f t="shared" si="314"/>
        <v>0.8</v>
      </c>
      <c r="Q940">
        <f t="shared" si="314"/>
        <v>0.8</v>
      </c>
      <c r="R940">
        <f t="shared" si="314"/>
        <v>0.8</v>
      </c>
      <c r="S940">
        <f t="shared" si="314"/>
        <v>0.8</v>
      </c>
      <c r="T940">
        <f t="shared" si="314"/>
        <v>0.8</v>
      </c>
      <c r="U940">
        <f t="shared" si="314"/>
        <v>0.8</v>
      </c>
      <c r="V940">
        <f t="shared" si="314"/>
        <v>0.8</v>
      </c>
      <c r="W940">
        <f t="shared" si="314"/>
        <v>0.8</v>
      </c>
      <c r="X940">
        <f t="shared" si="314"/>
        <v>0.8</v>
      </c>
      <c r="Y940">
        <f t="shared" si="314"/>
        <v>0.8</v>
      </c>
      <c r="Z940">
        <f t="shared" si="314"/>
        <v>0.8</v>
      </c>
      <c r="AA940">
        <f t="shared" si="314"/>
        <v>0.8</v>
      </c>
      <c r="AB940" s="11">
        <f t="shared" si="311"/>
        <v>19.200000000000006</v>
      </c>
    </row>
    <row r="941" spans="1:28">
      <c r="B941" s="86" t="s">
        <v>73</v>
      </c>
      <c r="AB941" s="11">
        <f t="shared" si="311"/>
        <v>0</v>
      </c>
    </row>
    <row r="942" spans="1:28">
      <c r="B942" s="86"/>
      <c r="AB942" s="11">
        <f t="shared" si="311"/>
        <v>0</v>
      </c>
    </row>
    <row r="943" spans="1:28">
      <c r="B943" s="86"/>
      <c r="AB943" s="11">
        <f t="shared" si="311"/>
        <v>0</v>
      </c>
    </row>
    <row r="944" spans="1:28">
      <c r="B944" s="86" t="s">
        <v>113</v>
      </c>
      <c r="AB944" s="11">
        <f t="shared" si="311"/>
        <v>0</v>
      </c>
    </row>
    <row r="946" spans="1:30" ht="15">
      <c r="A946" s="83" t="s">
        <v>3</v>
      </c>
      <c r="B946" s="134" t="s">
        <v>60</v>
      </c>
      <c r="C946" s="135">
        <v>39802</v>
      </c>
      <c r="D946" t="s">
        <v>87</v>
      </c>
      <c r="G946" s="84"/>
      <c r="H946" s="84"/>
      <c r="I946" s="84"/>
      <c r="J946" s="84" t="s">
        <v>6</v>
      </c>
      <c r="K946" s="84"/>
      <c r="AB946" s="128"/>
    </row>
    <row r="947" spans="1:30">
      <c r="B947" s="86" t="s">
        <v>51</v>
      </c>
      <c r="D947" t="s">
        <v>215</v>
      </c>
      <c r="L947" t="s">
        <v>217</v>
      </c>
      <c r="T947" t="s">
        <v>218</v>
      </c>
      <c r="AB947" s="11">
        <f>SUM(AB949:AB952)</f>
        <v>22</v>
      </c>
      <c r="AD947" t="s">
        <v>6</v>
      </c>
    </row>
    <row r="948" spans="1:30">
      <c r="B948" s="86" t="s">
        <v>53</v>
      </c>
      <c r="C948" s="90" t="s">
        <v>87</v>
      </c>
      <c r="D948">
        <v>0</v>
      </c>
      <c r="E948">
        <v>1</v>
      </c>
      <c r="F948">
        <v>2</v>
      </c>
      <c r="G948">
        <v>3</v>
      </c>
      <c r="H948">
        <v>4</v>
      </c>
      <c r="I948">
        <v>5</v>
      </c>
      <c r="J948">
        <v>6</v>
      </c>
      <c r="K948">
        <v>7</v>
      </c>
      <c r="L948">
        <v>8</v>
      </c>
      <c r="M948">
        <v>9</v>
      </c>
      <c r="N948">
        <v>10</v>
      </c>
      <c r="O948">
        <v>11</v>
      </c>
      <c r="P948">
        <v>12</v>
      </c>
      <c r="Q948">
        <v>13</v>
      </c>
      <c r="R948">
        <v>14</v>
      </c>
      <c r="S948">
        <v>15</v>
      </c>
      <c r="T948">
        <v>16</v>
      </c>
      <c r="U948">
        <v>17</v>
      </c>
      <c r="V948">
        <v>18</v>
      </c>
      <c r="W948">
        <v>19</v>
      </c>
      <c r="X948">
        <v>20</v>
      </c>
      <c r="Y948">
        <v>21</v>
      </c>
      <c r="Z948">
        <v>22</v>
      </c>
      <c r="AA948">
        <v>23</v>
      </c>
      <c r="AB948" s="86" t="s">
        <v>57</v>
      </c>
    </row>
    <row r="949" spans="1:30">
      <c r="B949" s="86" t="s">
        <v>54</v>
      </c>
      <c r="D949">
        <v>1</v>
      </c>
      <c r="E949">
        <v>1</v>
      </c>
      <c r="F949">
        <v>1</v>
      </c>
      <c r="G949">
        <v>1</v>
      </c>
      <c r="H949">
        <v>1</v>
      </c>
      <c r="I949">
        <v>1</v>
      </c>
      <c r="J949">
        <v>1</v>
      </c>
      <c r="K949">
        <v>1</v>
      </c>
      <c r="L949">
        <v>1</v>
      </c>
      <c r="M949">
        <v>1</v>
      </c>
      <c r="N949">
        <v>1</v>
      </c>
      <c r="O949">
        <v>1</v>
      </c>
      <c r="P949">
        <v>1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0</v>
      </c>
      <c r="Y949">
        <v>0</v>
      </c>
      <c r="Z949">
        <v>0</v>
      </c>
      <c r="AA949">
        <v>0</v>
      </c>
      <c r="AB949" s="11">
        <f t="shared" ref="AB949:AB954" si="315">SUM(D949:AA949)</f>
        <v>20</v>
      </c>
      <c r="AD949">
        <v>14</v>
      </c>
    </row>
    <row r="950" spans="1:30">
      <c r="B950" s="86" t="s">
        <v>55</v>
      </c>
      <c r="AB950" s="11">
        <f t="shared" si="315"/>
        <v>0</v>
      </c>
    </row>
    <row r="951" spans="1:30">
      <c r="B951" s="86" t="s">
        <v>56</v>
      </c>
      <c r="P951" t="s">
        <v>79</v>
      </c>
      <c r="AB951" s="11">
        <f t="shared" si="315"/>
        <v>0</v>
      </c>
    </row>
    <row r="952" spans="1:30">
      <c r="B952" s="86" t="s">
        <v>16</v>
      </c>
      <c r="T952" s="11"/>
      <c r="X952">
        <v>1</v>
      </c>
      <c r="Y952">
        <v>1</v>
      </c>
      <c r="Z952">
        <v>0</v>
      </c>
      <c r="AA952">
        <v>0</v>
      </c>
      <c r="AB952" s="11">
        <f t="shared" si="315"/>
        <v>2</v>
      </c>
    </row>
    <row r="953" spans="1:30">
      <c r="B953" s="86" t="s">
        <v>284</v>
      </c>
      <c r="T953" s="11"/>
      <c r="X953">
        <v>1</v>
      </c>
      <c r="Y953">
        <v>1</v>
      </c>
      <c r="Z953">
        <v>0</v>
      </c>
      <c r="AA953">
        <v>0</v>
      </c>
      <c r="AB953" s="11">
        <f t="shared" si="315"/>
        <v>2</v>
      </c>
    </row>
    <row r="954" spans="1:30">
      <c r="B954" s="86"/>
      <c r="T954" s="11"/>
      <c r="AB954" s="11">
        <f t="shared" si="315"/>
        <v>0</v>
      </c>
    </row>
    <row r="955" spans="1:30">
      <c r="B955" s="86"/>
      <c r="T955" s="11"/>
      <c r="AB955" s="11"/>
    </row>
    <row r="956" spans="1:30">
      <c r="B956" s="86" t="s">
        <v>112</v>
      </c>
      <c r="AB956" s="11">
        <f>SUM(D956:AA956)</f>
        <v>0</v>
      </c>
    </row>
    <row r="957" spans="1:30">
      <c r="B957" s="86" t="s">
        <v>108</v>
      </c>
      <c r="AB957" s="11">
        <f>SUM(D957:AA957)</f>
        <v>0</v>
      </c>
    </row>
    <row r="959" spans="1:30">
      <c r="A959" s="83" t="s">
        <v>47</v>
      </c>
      <c r="B959" s="86" t="s">
        <v>57</v>
      </c>
      <c r="D959">
        <f t="shared" ref="D959:K959" si="316">SUM(D961:D964)</f>
        <v>1</v>
      </c>
      <c r="E959">
        <f t="shared" si="316"/>
        <v>1</v>
      </c>
      <c r="F959">
        <f t="shared" si="316"/>
        <v>1</v>
      </c>
      <c r="G959">
        <f t="shared" si="316"/>
        <v>1</v>
      </c>
      <c r="H959">
        <f t="shared" si="316"/>
        <v>1</v>
      </c>
      <c r="I959">
        <f t="shared" si="316"/>
        <v>1</v>
      </c>
      <c r="J959">
        <f t="shared" si="316"/>
        <v>1</v>
      </c>
      <c r="K959">
        <f t="shared" si="316"/>
        <v>1</v>
      </c>
      <c r="L959">
        <f>SUM(L961:L964)</f>
        <v>1</v>
      </c>
      <c r="M959">
        <f t="shared" ref="M959:AA959" si="317">SUM(M961:M964)</f>
        <v>1</v>
      </c>
      <c r="N959">
        <f t="shared" si="317"/>
        <v>1</v>
      </c>
      <c r="O959">
        <f t="shared" si="317"/>
        <v>1</v>
      </c>
      <c r="P959">
        <f t="shared" si="317"/>
        <v>1</v>
      </c>
      <c r="Q959">
        <f t="shared" si="317"/>
        <v>1</v>
      </c>
      <c r="R959">
        <f t="shared" si="317"/>
        <v>1</v>
      </c>
      <c r="S959">
        <f t="shared" si="317"/>
        <v>1</v>
      </c>
      <c r="T959">
        <f t="shared" si="317"/>
        <v>1</v>
      </c>
      <c r="U959">
        <f t="shared" si="317"/>
        <v>1</v>
      </c>
      <c r="V959">
        <f t="shared" si="317"/>
        <v>1</v>
      </c>
      <c r="W959">
        <f t="shared" si="317"/>
        <v>1</v>
      </c>
      <c r="X959">
        <f t="shared" si="317"/>
        <v>1</v>
      </c>
      <c r="Y959">
        <f t="shared" si="317"/>
        <v>1</v>
      </c>
      <c r="Z959">
        <f t="shared" si="317"/>
        <v>0</v>
      </c>
      <c r="AA959">
        <f t="shared" si="317"/>
        <v>0</v>
      </c>
      <c r="AB959" s="11">
        <f t="shared" ref="AB959:AB965" si="318">SUM(D959:AA959)</f>
        <v>22</v>
      </c>
    </row>
    <row r="960" spans="1:30">
      <c r="B960" s="86" t="s">
        <v>110</v>
      </c>
      <c r="D960">
        <v>1</v>
      </c>
      <c r="E960">
        <v>1</v>
      </c>
      <c r="F960">
        <v>1</v>
      </c>
      <c r="G960">
        <v>1</v>
      </c>
      <c r="H960">
        <v>1</v>
      </c>
      <c r="I960">
        <v>1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 s="11">
        <f t="shared" si="318"/>
        <v>6</v>
      </c>
    </row>
    <row r="961" spans="1:28">
      <c r="B961" s="86" t="s">
        <v>107</v>
      </c>
      <c r="D961">
        <f t="shared" ref="D961:I961" si="319">D960*0.2</f>
        <v>0.2</v>
      </c>
      <c r="E961">
        <f t="shared" si="319"/>
        <v>0.2</v>
      </c>
      <c r="F961">
        <f t="shared" si="319"/>
        <v>0.2</v>
      </c>
      <c r="G961">
        <f t="shared" si="319"/>
        <v>0.2</v>
      </c>
      <c r="H961">
        <f t="shared" si="319"/>
        <v>0.2</v>
      </c>
      <c r="I961">
        <f t="shared" si="319"/>
        <v>0.2</v>
      </c>
      <c r="J961">
        <f>J960*0.2</f>
        <v>0</v>
      </c>
      <c r="K961" s="11">
        <f>K960*0.2</f>
        <v>0</v>
      </c>
      <c r="L961">
        <f t="shared" ref="L961:AA961" si="320">L960*0.2</f>
        <v>0</v>
      </c>
      <c r="M961">
        <f t="shared" si="320"/>
        <v>0</v>
      </c>
      <c r="N961">
        <f t="shared" si="320"/>
        <v>0</v>
      </c>
      <c r="O961">
        <f t="shared" si="320"/>
        <v>0</v>
      </c>
      <c r="P961">
        <f t="shared" si="320"/>
        <v>0</v>
      </c>
      <c r="Q961">
        <f t="shared" si="320"/>
        <v>0</v>
      </c>
      <c r="R961">
        <f t="shared" si="320"/>
        <v>0</v>
      </c>
      <c r="S961">
        <f t="shared" si="320"/>
        <v>0</v>
      </c>
      <c r="T961">
        <f t="shared" si="320"/>
        <v>0</v>
      </c>
      <c r="U961">
        <f t="shared" si="320"/>
        <v>0</v>
      </c>
      <c r="V961">
        <f t="shared" si="320"/>
        <v>0</v>
      </c>
      <c r="W961">
        <f t="shared" si="320"/>
        <v>0</v>
      </c>
      <c r="X961">
        <f t="shared" si="320"/>
        <v>0</v>
      </c>
      <c r="Y961">
        <f t="shared" si="320"/>
        <v>0</v>
      </c>
      <c r="Z961">
        <f t="shared" si="320"/>
        <v>0</v>
      </c>
      <c r="AA961">
        <f t="shared" si="320"/>
        <v>0</v>
      </c>
      <c r="AB961" s="11">
        <f t="shared" si="318"/>
        <v>1.2</v>
      </c>
    </row>
    <row r="962" spans="1:28">
      <c r="B962" s="86" t="s">
        <v>105</v>
      </c>
      <c r="J962">
        <v>0.6</v>
      </c>
      <c r="L962">
        <v>0.1</v>
      </c>
      <c r="M962">
        <v>0.2</v>
      </c>
      <c r="N962">
        <v>0.2</v>
      </c>
      <c r="R962">
        <v>0.1</v>
      </c>
      <c r="AB962" s="11">
        <f t="shared" si="318"/>
        <v>1.2</v>
      </c>
    </row>
    <row r="963" spans="1:28">
      <c r="B963" s="86" t="s">
        <v>74</v>
      </c>
      <c r="D963">
        <f t="shared" ref="D963:I963" si="321">D960*0.8</f>
        <v>0.8</v>
      </c>
      <c r="E963">
        <f t="shared" si="321"/>
        <v>0.8</v>
      </c>
      <c r="F963">
        <f t="shared" si="321"/>
        <v>0.8</v>
      </c>
      <c r="G963">
        <f t="shared" si="321"/>
        <v>0.8</v>
      </c>
      <c r="H963">
        <f t="shared" si="321"/>
        <v>0.8</v>
      </c>
      <c r="I963">
        <f t="shared" si="321"/>
        <v>0.8</v>
      </c>
      <c r="J963">
        <v>0.4</v>
      </c>
      <c r="K963">
        <v>1</v>
      </c>
      <c r="L963">
        <v>0.9</v>
      </c>
      <c r="M963">
        <v>0.8</v>
      </c>
      <c r="N963">
        <v>0.8</v>
      </c>
      <c r="O963">
        <v>1</v>
      </c>
      <c r="P963">
        <v>1</v>
      </c>
      <c r="Q963">
        <v>1</v>
      </c>
      <c r="R963">
        <v>0.9</v>
      </c>
      <c r="S963">
        <v>1</v>
      </c>
      <c r="T963">
        <v>1</v>
      </c>
      <c r="U963">
        <v>1</v>
      </c>
      <c r="V963">
        <v>1</v>
      </c>
      <c r="W963">
        <v>1</v>
      </c>
      <c r="X963">
        <f>X960*0.8</f>
        <v>0</v>
      </c>
      <c r="Y963">
        <f>Y960*0.8</f>
        <v>0</v>
      </c>
      <c r="Z963">
        <f>Z960*0.8</f>
        <v>0</v>
      </c>
      <c r="AA963">
        <f>AA960*0.8</f>
        <v>0</v>
      </c>
      <c r="AB963" s="11">
        <f t="shared" si="318"/>
        <v>17.600000000000001</v>
      </c>
    </row>
    <row r="964" spans="1:28">
      <c r="B964" s="86" t="s">
        <v>73</v>
      </c>
      <c r="X964">
        <v>1</v>
      </c>
      <c r="Y964">
        <v>1</v>
      </c>
      <c r="Z964">
        <v>0</v>
      </c>
      <c r="AA964">
        <v>0</v>
      </c>
      <c r="AB964" s="11">
        <f t="shared" si="318"/>
        <v>2</v>
      </c>
    </row>
    <row r="965" spans="1:28">
      <c r="B965" s="86" t="s">
        <v>283</v>
      </c>
      <c r="X965">
        <v>1</v>
      </c>
      <c r="Y965">
        <v>1</v>
      </c>
      <c r="Z965">
        <v>0</v>
      </c>
      <c r="AA965">
        <v>0</v>
      </c>
      <c r="AB965" s="11">
        <f t="shared" si="318"/>
        <v>2</v>
      </c>
    </row>
    <row r="966" spans="1:28">
      <c r="B966" s="86"/>
      <c r="AB966" s="11"/>
    </row>
    <row r="967" spans="1:28">
      <c r="B967" s="86"/>
      <c r="AB967" s="11"/>
    </row>
    <row r="968" spans="1:28">
      <c r="B968" s="86" t="s">
        <v>113</v>
      </c>
      <c r="AB968" s="11">
        <f>SUM(D968:AA968)</f>
        <v>0</v>
      </c>
    </row>
    <row r="970" spans="1:28" ht="15">
      <c r="A970" s="83" t="s">
        <v>3</v>
      </c>
      <c r="B970" s="134" t="s">
        <v>61</v>
      </c>
      <c r="C970" s="135">
        <v>39803</v>
      </c>
      <c r="G970" s="84"/>
      <c r="H970" s="84"/>
      <c r="I970" s="84"/>
      <c r="J970" s="84"/>
      <c r="K970" s="84"/>
      <c r="AB970" s="128"/>
    </row>
    <row r="971" spans="1:28">
      <c r="B971" s="86" t="s">
        <v>51</v>
      </c>
      <c r="D971" t="s">
        <v>215</v>
      </c>
      <c r="P971" t="s">
        <v>216</v>
      </c>
      <c r="AB971" s="11">
        <f>SUM(AB973:AB976)</f>
        <v>0</v>
      </c>
    </row>
    <row r="972" spans="1:28">
      <c r="B972" s="86" t="s">
        <v>53</v>
      </c>
      <c r="C972" s="90" t="s">
        <v>87</v>
      </c>
      <c r="D972">
        <v>0</v>
      </c>
      <c r="E972">
        <v>1</v>
      </c>
      <c r="F972">
        <v>2</v>
      </c>
      <c r="G972">
        <v>3</v>
      </c>
      <c r="H972">
        <v>4</v>
      </c>
      <c r="I972">
        <v>5</v>
      </c>
      <c r="J972">
        <v>6</v>
      </c>
      <c r="K972">
        <v>7</v>
      </c>
      <c r="L972">
        <v>8</v>
      </c>
      <c r="M972">
        <v>9</v>
      </c>
      <c r="N972">
        <v>10</v>
      </c>
      <c r="O972">
        <v>11</v>
      </c>
      <c r="P972">
        <v>12</v>
      </c>
      <c r="Q972">
        <v>13</v>
      </c>
      <c r="R972">
        <v>14</v>
      </c>
      <c r="S972">
        <v>15</v>
      </c>
      <c r="T972">
        <v>16</v>
      </c>
      <c r="U972">
        <v>17</v>
      </c>
      <c r="V972">
        <v>18</v>
      </c>
      <c r="W972">
        <v>19</v>
      </c>
      <c r="X972">
        <v>20</v>
      </c>
      <c r="Y972">
        <v>21</v>
      </c>
      <c r="Z972">
        <v>22</v>
      </c>
      <c r="AA972">
        <v>23</v>
      </c>
      <c r="AB972" s="86" t="s">
        <v>57</v>
      </c>
    </row>
    <row r="973" spans="1:28">
      <c r="B973" s="86" t="s">
        <v>54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 s="11">
        <f>SUM(D973:AA973)</f>
        <v>0</v>
      </c>
    </row>
    <row r="974" spans="1:28">
      <c r="B974" s="86" t="s">
        <v>55</v>
      </c>
      <c r="AB974" s="11">
        <f t="shared" ref="AB974:AB979" si="322">SUM(D974:AA974)</f>
        <v>0</v>
      </c>
    </row>
    <row r="975" spans="1:28">
      <c r="B975" s="86" t="s">
        <v>56</v>
      </c>
      <c r="AB975" s="11">
        <f t="shared" si="322"/>
        <v>0</v>
      </c>
    </row>
    <row r="976" spans="1:28">
      <c r="B976" s="86" t="s">
        <v>16</v>
      </c>
      <c r="K976" t="s">
        <v>245</v>
      </c>
      <c r="T976" s="11"/>
      <c r="AB976" s="11">
        <f t="shared" si="322"/>
        <v>0</v>
      </c>
    </row>
    <row r="977" spans="1:30">
      <c r="B977" s="86"/>
      <c r="T977" s="11"/>
      <c r="AB977" s="11">
        <f t="shared" si="322"/>
        <v>0</v>
      </c>
    </row>
    <row r="978" spans="1:30">
      <c r="B978" s="86" t="s">
        <v>112</v>
      </c>
      <c r="AB978" s="11">
        <f t="shared" si="322"/>
        <v>0</v>
      </c>
    </row>
    <row r="979" spans="1:30">
      <c r="B979" s="86" t="s">
        <v>108</v>
      </c>
      <c r="AB979" s="11">
        <f t="shared" si="322"/>
        <v>0</v>
      </c>
    </row>
    <row r="981" spans="1:30">
      <c r="A981" s="83" t="s">
        <v>47</v>
      </c>
      <c r="B981" s="86" t="s">
        <v>57</v>
      </c>
      <c r="D981">
        <f t="shared" ref="D981:I981" si="323">SUM(D983:D986)</f>
        <v>0</v>
      </c>
      <c r="E981">
        <f t="shared" si="323"/>
        <v>0</v>
      </c>
      <c r="F981">
        <f t="shared" si="323"/>
        <v>0</v>
      </c>
      <c r="G981">
        <f t="shared" si="323"/>
        <v>0</v>
      </c>
      <c r="H981">
        <f t="shared" si="323"/>
        <v>0</v>
      </c>
      <c r="I981">
        <f t="shared" si="323"/>
        <v>0</v>
      </c>
      <c r="J981">
        <f>SUM(J983:J986)</f>
        <v>0</v>
      </c>
      <c r="K981">
        <f t="shared" ref="K981:AA981" si="324">SUM(K983:K986)</f>
        <v>0</v>
      </c>
      <c r="L981">
        <f t="shared" si="324"/>
        <v>0</v>
      </c>
      <c r="M981">
        <f t="shared" si="324"/>
        <v>0</v>
      </c>
      <c r="N981">
        <f t="shared" si="324"/>
        <v>0</v>
      </c>
      <c r="O981">
        <f t="shared" si="324"/>
        <v>0</v>
      </c>
      <c r="P981">
        <f t="shared" si="324"/>
        <v>0</v>
      </c>
      <c r="Q981">
        <f t="shared" si="324"/>
        <v>0</v>
      </c>
      <c r="R981">
        <f t="shared" si="324"/>
        <v>0</v>
      </c>
      <c r="S981">
        <f t="shared" si="324"/>
        <v>0</v>
      </c>
      <c r="T981">
        <f t="shared" si="324"/>
        <v>0</v>
      </c>
      <c r="U981">
        <f t="shared" si="324"/>
        <v>0</v>
      </c>
      <c r="V981">
        <f t="shared" si="324"/>
        <v>0</v>
      </c>
      <c r="W981">
        <f t="shared" si="324"/>
        <v>0</v>
      </c>
      <c r="X981">
        <f t="shared" si="324"/>
        <v>0</v>
      </c>
      <c r="Y981">
        <f t="shared" si="324"/>
        <v>0</v>
      </c>
      <c r="Z981">
        <f t="shared" si="324"/>
        <v>0</v>
      </c>
      <c r="AA981">
        <f t="shared" si="324"/>
        <v>0</v>
      </c>
      <c r="AB981" s="11">
        <f>SUM(D981:AA981)</f>
        <v>0</v>
      </c>
    </row>
    <row r="982" spans="1:30">
      <c r="B982" s="86" t="s">
        <v>110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 s="11">
        <f>SUM(D982:AA982)</f>
        <v>0</v>
      </c>
    </row>
    <row r="983" spans="1:30">
      <c r="B983" s="86" t="s">
        <v>107</v>
      </c>
      <c r="D983">
        <f t="shared" ref="D983:I983" si="325">D982*0.2</f>
        <v>0</v>
      </c>
      <c r="E983">
        <f t="shared" si="325"/>
        <v>0</v>
      </c>
      <c r="F983">
        <f t="shared" si="325"/>
        <v>0</v>
      </c>
      <c r="G983">
        <f t="shared" si="325"/>
        <v>0</v>
      </c>
      <c r="H983">
        <f t="shared" si="325"/>
        <v>0</v>
      </c>
      <c r="I983">
        <f t="shared" si="325"/>
        <v>0</v>
      </c>
      <c r="J983">
        <f>J982*0.2</f>
        <v>0</v>
      </c>
      <c r="K983" s="11">
        <f>K982*0.2</f>
        <v>0</v>
      </c>
      <c r="L983">
        <f t="shared" ref="L983:AA983" si="326">L982*0.2</f>
        <v>0</v>
      </c>
      <c r="M983">
        <f t="shared" si="326"/>
        <v>0</v>
      </c>
      <c r="N983">
        <f t="shared" si="326"/>
        <v>0</v>
      </c>
      <c r="O983">
        <f t="shared" si="326"/>
        <v>0</v>
      </c>
      <c r="P983">
        <f t="shared" si="326"/>
        <v>0</v>
      </c>
      <c r="Q983">
        <f t="shared" si="326"/>
        <v>0</v>
      </c>
      <c r="R983">
        <f t="shared" si="326"/>
        <v>0</v>
      </c>
      <c r="S983">
        <f t="shared" si="326"/>
        <v>0</v>
      </c>
      <c r="T983">
        <f t="shared" si="326"/>
        <v>0</v>
      </c>
      <c r="U983">
        <f t="shared" si="326"/>
        <v>0</v>
      </c>
      <c r="V983">
        <f t="shared" si="326"/>
        <v>0</v>
      </c>
      <c r="W983">
        <f t="shared" si="326"/>
        <v>0</v>
      </c>
      <c r="X983">
        <f t="shared" si="326"/>
        <v>0</v>
      </c>
      <c r="Y983">
        <f t="shared" si="326"/>
        <v>0</v>
      </c>
      <c r="Z983">
        <f t="shared" si="326"/>
        <v>0</v>
      </c>
      <c r="AA983">
        <f t="shared" si="326"/>
        <v>0</v>
      </c>
      <c r="AB983" s="11">
        <f t="shared" ref="AB983:AB988" si="327">SUM(D983:AA983)</f>
        <v>0</v>
      </c>
    </row>
    <row r="984" spans="1:30">
      <c r="B984" s="86" t="s">
        <v>105</v>
      </c>
      <c r="AB984" s="11">
        <f t="shared" si="327"/>
        <v>0</v>
      </c>
    </row>
    <row r="985" spans="1:30">
      <c r="B985" s="86" t="s">
        <v>74</v>
      </c>
      <c r="D985">
        <f>D982*0.8</f>
        <v>0</v>
      </c>
      <c r="E985">
        <f>E982*0.8</f>
        <v>0</v>
      </c>
      <c r="F985">
        <f>F982*0.8</f>
        <v>0</v>
      </c>
      <c r="G985">
        <f>G982*0.8</f>
        <v>0</v>
      </c>
      <c r="H985">
        <f t="shared" ref="H985:AA985" si="328">H982*0.8</f>
        <v>0</v>
      </c>
      <c r="I985">
        <f t="shared" si="328"/>
        <v>0</v>
      </c>
      <c r="J985">
        <f t="shared" si="328"/>
        <v>0</v>
      </c>
      <c r="K985">
        <f t="shared" si="328"/>
        <v>0</v>
      </c>
      <c r="L985">
        <f t="shared" si="328"/>
        <v>0</v>
      </c>
      <c r="M985">
        <f t="shared" si="328"/>
        <v>0</v>
      </c>
      <c r="N985">
        <f t="shared" si="328"/>
        <v>0</v>
      </c>
      <c r="O985">
        <f t="shared" si="328"/>
        <v>0</v>
      </c>
      <c r="P985">
        <f t="shared" si="328"/>
        <v>0</v>
      </c>
      <c r="Q985">
        <f t="shared" si="328"/>
        <v>0</v>
      </c>
      <c r="R985">
        <f t="shared" si="328"/>
        <v>0</v>
      </c>
      <c r="S985">
        <f t="shared" si="328"/>
        <v>0</v>
      </c>
      <c r="T985">
        <f t="shared" si="328"/>
        <v>0</v>
      </c>
      <c r="U985">
        <f t="shared" si="328"/>
        <v>0</v>
      </c>
      <c r="V985">
        <f t="shared" si="328"/>
        <v>0</v>
      </c>
      <c r="W985">
        <f t="shared" si="328"/>
        <v>0</v>
      </c>
      <c r="X985">
        <f t="shared" si="328"/>
        <v>0</v>
      </c>
      <c r="Y985">
        <f t="shared" si="328"/>
        <v>0</v>
      </c>
      <c r="Z985">
        <f t="shared" si="328"/>
        <v>0</v>
      </c>
      <c r="AA985">
        <f t="shared" si="328"/>
        <v>0</v>
      </c>
      <c r="AB985" s="11">
        <f t="shared" si="327"/>
        <v>0</v>
      </c>
    </row>
    <row r="986" spans="1:30">
      <c r="B986" s="86" t="s">
        <v>73</v>
      </c>
      <c r="AB986" s="11">
        <f t="shared" si="327"/>
        <v>0</v>
      </c>
    </row>
    <row r="987" spans="1:30">
      <c r="B987" s="86"/>
      <c r="AB987" s="11">
        <f t="shared" si="327"/>
        <v>0</v>
      </c>
    </row>
    <row r="988" spans="1:30">
      <c r="B988" s="86" t="s">
        <v>113</v>
      </c>
      <c r="AB988" s="11">
        <f t="shared" si="327"/>
        <v>0</v>
      </c>
    </row>
    <row r="990" spans="1:30" ht="15">
      <c r="A990" s="83" t="s">
        <v>3</v>
      </c>
      <c r="B990" s="134" t="s">
        <v>62</v>
      </c>
      <c r="C990" s="135">
        <v>39804</v>
      </c>
      <c r="G990" s="84"/>
      <c r="H990" s="84"/>
      <c r="I990" s="84"/>
      <c r="J990" s="84"/>
      <c r="K990" s="84"/>
      <c r="AB990" s="128"/>
    </row>
    <row r="991" spans="1:30">
      <c r="B991" s="86" t="s">
        <v>51</v>
      </c>
      <c r="D991" t="s">
        <v>215</v>
      </c>
      <c r="P991" t="s">
        <v>216</v>
      </c>
      <c r="AB991" s="11">
        <f>SUM(AB993:AB996)</f>
        <v>0</v>
      </c>
      <c r="AD991" s="83" t="s">
        <v>232</v>
      </c>
    </row>
    <row r="992" spans="1:30">
      <c r="B992" s="86" t="s">
        <v>53</v>
      </c>
      <c r="C992" s="90" t="s">
        <v>87</v>
      </c>
      <c r="D992">
        <v>0</v>
      </c>
      <c r="E992">
        <v>1</v>
      </c>
      <c r="F992">
        <v>2</v>
      </c>
      <c r="G992">
        <v>3</v>
      </c>
      <c r="H992">
        <v>4</v>
      </c>
      <c r="I992">
        <v>5</v>
      </c>
      <c r="J992">
        <v>6</v>
      </c>
      <c r="K992">
        <v>7</v>
      </c>
      <c r="L992">
        <v>8</v>
      </c>
      <c r="M992">
        <v>9</v>
      </c>
      <c r="N992">
        <v>10</v>
      </c>
      <c r="O992">
        <v>11</v>
      </c>
      <c r="P992">
        <v>12</v>
      </c>
      <c r="Q992">
        <v>13</v>
      </c>
      <c r="R992">
        <v>14</v>
      </c>
      <c r="S992">
        <v>15</v>
      </c>
      <c r="T992">
        <v>16</v>
      </c>
      <c r="U992">
        <v>17</v>
      </c>
      <c r="V992">
        <v>18</v>
      </c>
      <c r="W992">
        <v>19</v>
      </c>
      <c r="X992">
        <v>20</v>
      </c>
      <c r="Y992">
        <v>21</v>
      </c>
      <c r="Z992">
        <v>22</v>
      </c>
      <c r="AA992">
        <v>23</v>
      </c>
      <c r="AB992" s="86" t="s">
        <v>57</v>
      </c>
      <c r="AD992" s="11">
        <f>SUM(AD993:AD996)</f>
        <v>118</v>
      </c>
    </row>
    <row r="993" spans="1:30">
      <c r="B993" s="86" t="s">
        <v>54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 s="11">
        <f>SUM(D993:AA993)</f>
        <v>0</v>
      </c>
      <c r="AD993" s="11">
        <f>AB863+AB884+AB904+AB927+AB949+AB973+AB993</f>
        <v>116</v>
      </c>
    </row>
    <row r="994" spans="1:30">
      <c r="B994" s="86" t="s">
        <v>55</v>
      </c>
      <c r="AB994" s="11">
        <f t="shared" ref="AB994:AB999" si="329">SUM(D994:AA994)</f>
        <v>0</v>
      </c>
      <c r="AD994" s="11">
        <f>AB864+AB885+AB905+AB928+AB950+AB974+AB994</f>
        <v>0</v>
      </c>
    </row>
    <row r="995" spans="1:30">
      <c r="B995" s="86" t="s">
        <v>56</v>
      </c>
      <c r="AB995" s="11">
        <f t="shared" si="329"/>
        <v>0</v>
      </c>
      <c r="AD995" s="11">
        <f>AB865+AB886+AB906+AB929+AB951+AB975+AB995</f>
        <v>0</v>
      </c>
    </row>
    <row r="996" spans="1:30">
      <c r="B996" s="86" t="s">
        <v>16</v>
      </c>
      <c r="K996" t="s">
        <v>245</v>
      </c>
      <c r="T996" s="11"/>
      <c r="AB996" s="11">
        <f t="shared" si="329"/>
        <v>0</v>
      </c>
      <c r="AD996" s="11">
        <f>AB866+AB887+AB907+AB930+AB952+AB976+AB996</f>
        <v>2</v>
      </c>
    </row>
    <row r="997" spans="1:30">
      <c r="B997" s="86"/>
      <c r="T997" s="11"/>
      <c r="AB997" s="11">
        <f t="shared" si="329"/>
        <v>0</v>
      </c>
    </row>
    <row r="998" spans="1:30">
      <c r="B998" s="86"/>
      <c r="AB998" s="11">
        <f t="shared" si="329"/>
        <v>0</v>
      </c>
    </row>
    <row r="999" spans="1:30">
      <c r="B999" s="86"/>
      <c r="T999" s="11"/>
      <c r="AB999" s="11">
        <f t="shared" si="329"/>
        <v>0</v>
      </c>
    </row>
    <row r="1000" spans="1:30">
      <c r="B1000" s="86" t="s">
        <v>112</v>
      </c>
      <c r="AB1000" s="11">
        <f>SUM(D1000:AA1000)</f>
        <v>0</v>
      </c>
      <c r="AD1000" s="11">
        <f>AB868+AB889+AB910+AB933+AB956+AB978+AB1000</f>
        <v>0</v>
      </c>
    </row>
    <row r="1001" spans="1:30">
      <c r="B1001" s="86" t="s">
        <v>108</v>
      </c>
      <c r="AB1001" s="11">
        <f>SUM(D1001:AA1001)</f>
        <v>0</v>
      </c>
      <c r="AD1001" s="11">
        <f>AB869+AB890+AB911+AB934+AB957+AB979+AB1001</f>
        <v>11</v>
      </c>
    </row>
    <row r="1003" spans="1:30">
      <c r="A1003" s="83" t="s">
        <v>47</v>
      </c>
      <c r="B1003" s="86" t="s">
        <v>57</v>
      </c>
      <c r="D1003">
        <f t="shared" ref="D1003:V1003" si="330">SUM(D1005:D1008)</f>
        <v>0</v>
      </c>
      <c r="E1003">
        <f t="shared" si="330"/>
        <v>0</v>
      </c>
      <c r="F1003">
        <f t="shared" si="330"/>
        <v>0</v>
      </c>
      <c r="G1003">
        <f t="shared" si="330"/>
        <v>0</v>
      </c>
      <c r="H1003">
        <f t="shared" si="330"/>
        <v>0</v>
      </c>
      <c r="I1003">
        <f t="shared" si="330"/>
        <v>0</v>
      </c>
      <c r="J1003">
        <f t="shared" si="330"/>
        <v>0</v>
      </c>
      <c r="K1003">
        <f t="shared" si="330"/>
        <v>0</v>
      </c>
      <c r="L1003">
        <f t="shared" si="330"/>
        <v>0</v>
      </c>
      <c r="M1003">
        <f t="shared" si="330"/>
        <v>0</v>
      </c>
      <c r="N1003">
        <f t="shared" si="330"/>
        <v>0</v>
      </c>
      <c r="O1003">
        <f t="shared" si="330"/>
        <v>0</v>
      </c>
      <c r="P1003">
        <f t="shared" si="330"/>
        <v>0</v>
      </c>
      <c r="Q1003">
        <f t="shared" si="330"/>
        <v>0</v>
      </c>
      <c r="R1003">
        <f t="shared" si="330"/>
        <v>0</v>
      </c>
      <c r="S1003">
        <f t="shared" si="330"/>
        <v>0</v>
      </c>
      <c r="T1003">
        <f t="shared" si="330"/>
        <v>0</v>
      </c>
      <c r="U1003">
        <f t="shared" si="330"/>
        <v>0</v>
      </c>
      <c r="V1003">
        <f t="shared" si="330"/>
        <v>0</v>
      </c>
      <c r="W1003">
        <f>SUM(W1005:W1008)</f>
        <v>0</v>
      </c>
      <c r="X1003">
        <f>SUM(X1005:X1008)</f>
        <v>0</v>
      </c>
      <c r="Y1003">
        <f>SUM(Y1005:Y1008)</f>
        <v>0</v>
      </c>
      <c r="Z1003">
        <f>SUM(Z1005:Z1008)</f>
        <v>0</v>
      </c>
      <c r="AA1003">
        <f>SUM(AA1005:AA1008)</f>
        <v>0</v>
      </c>
      <c r="AB1003" s="11">
        <f>SUM(D1003:AA1003)</f>
        <v>0</v>
      </c>
      <c r="AD1003" s="11">
        <f>SUM(AD1005:AD1008)</f>
        <v>118.00000000000004</v>
      </c>
    </row>
    <row r="1004" spans="1:30">
      <c r="B1004" s="86" t="s">
        <v>110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 s="11">
        <f>SUM(D1004:AA1004)</f>
        <v>0</v>
      </c>
      <c r="AD1004" s="11">
        <f>AB872+AB893+AB914+AB937+AB960+AB982+AB1004</f>
        <v>101.1</v>
      </c>
    </row>
    <row r="1005" spans="1:30">
      <c r="B1005" s="86" t="s">
        <v>107</v>
      </c>
      <c r="D1005">
        <f t="shared" ref="D1005:I1005" si="331">D1004*0.2</f>
        <v>0</v>
      </c>
      <c r="E1005">
        <f t="shared" si="331"/>
        <v>0</v>
      </c>
      <c r="F1005">
        <f t="shared" si="331"/>
        <v>0</v>
      </c>
      <c r="G1005">
        <f t="shared" si="331"/>
        <v>0</v>
      </c>
      <c r="H1005">
        <f t="shared" si="331"/>
        <v>0</v>
      </c>
      <c r="I1005">
        <f t="shared" si="331"/>
        <v>0</v>
      </c>
      <c r="J1005">
        <f>J1004*0.2</f>
        <v>0</v>
      </c>
      <c r="K1005" s="11">
        <f>K1004*0.2</f>
        <v>0</v>
      </c>
      <c r="L1005">
        <f t="shared" ref="L1005:AA1005" si="332">L1004*0.2</f>
        <v>0</v>
      </c>
      <c r="M1005">
        <f t="shared" si="332"/>
        <v>0</v>
      </c>
      <c r="N1005">
        <f t="shared" si="332"/>
        <v>0</v>
      </c>
      <c r="O1005">
        <f t="shared" si="332"/>
        <v>0</v>
      </c>
      <c r="P1005">
        <f t="shared" si="332"/>
        <v>0</v>
      </c>
      <c r="Q1005">
        <f t="shared" si="332"/>
        <v>0</v>
      </c>
      <c r="R1005">
        <f t="shared" si="332"/>
        <v>0</v>
      </c>
      <c r="S1005">
        <f t="shared" si="332"/>
        <v>0</v>
      </c>
      <c r="T1005">
        <f t="shared" si="332"/>
        <v>0</v>
      </c>
      <c r="U1005">
        <f t="shared" si="332"/>
        <v>0</v>
      </c>
      <c r="V1005">
        <f t="shared" si="332"/>
        <v>0</v>
      </c>
      <c r="W1005">
        <f t="shared" si="332"/>
        <v>0</v>
      </c>
      <c r="X1005">
        <f t="shared" si="332"/>
        <v>0</v>
      </c>
      <c r="Y1005">
        <f t="shared" si="332"/>
        <v>0</v>
      </c>
      <c r="Z1005">
        <f t="shared" si="332"/>
        <v>0</v>
      </c>
      <c r="AA1005">
        <f t="shared" si="332"/>
        <v>0</v>
      </c>
      <c r="AB1005" s="11">
        <f t="shared" ref="AB1005:AB1010" si="333">SUM(D1005:AA1005)</f>
        <v>0</v>
      </c>
      <c r="AD1005" s="11">
        <f>AB873+AB894+AB915+AB938+AB961+AB983+AB1005</f>
        <v>20.220000000000006</v>
      </c>
    </row>
    <row r="1006" spans="1:30">
      <c r="B1006" s="86" t="s">
        <v>105</v>
      </c>
      <c r="AB1006" s="11">
        <f t="shared" si="333"/>
        <v>0</v>
      </c>
      <c r="AD1006" s="11">
        <f>AB874+AB895+AB916+AB939+AB962+AB984+AB1006</f>
        <v>1.2</v>
      </c>
    </row>
    <row r="1007" spans="1:30">
      <c r="B1007" s="86" t="s">
        <v>74</v>
      </c>
      <c r="D1007">
        <f t="shared" ref="D1007:K1007" si="334">D1004*0.8</f>
        <v>0</v>
      </c>
      <c r="E1007">
        <f t="shared" si="334"/>
        <v>0</v>
      </c>
      <c r="F1007">
        <f t="shared" si="334"/>
        <v>0</v>
      </c>
      <c r="G1007">
        <f t="shared" si="334"/>
        <v>0</v>
      </c>
      <c r="H1007">
        <f t="shared" si="334"/>
        <v>0</v>
      </c>
      <c r="I1007">
        <f t="shared" si="334"/>
        <v>0</v>
      </c>
      <c r="J1007">
        <f t="shared" si="334"/>
        <v>0</v>
      </c>
      <c r="K1007">
        <f t="shared" si="334"/>
        <v>0</v>
      </c>
      <c r="L1007">
        <f>L1004*0.8</f>
        <v>0</v>
      </c>
      <c r="M1007">
        <f>M1004*0.8</f>
        <v>0</v>
      </c>
      <c r="N1007">
        <f>N1004*0.8</f>
        <v>0</v>
      </c>
      <c r="O1007">
        <f t="shared" ref="O1007:V1007" si="335">O1004*0.8</f>
        <v>0</v>
      </c>
      <c r="P1007">
        <f t="shared" si="335"/>
        <v>0</v>
      </c>
      <c r="Q1007">
        <f t="shared" si="335"/>
        <v>0</v>
      </c>
      <c r="R1007">
        <f t="shared" si="335"/>
        <v>0</v>
      </c>
      <c r="S1007">
        <f t="shared" si="335"/>
        <v>0</v>
      </c>
      <c r="T1007">
        <f t="shared" si="335"/>
        <v>0</v>
      </c>
      <c r="U1007">
        <f t="shared" si="335"/>
        <v>0</v>
      </c>
      <c r="V1007">
        <f t="shared" si="335"/>
        <v>0</v>
      </c>
      <c r="W1007">
        <f>W1004*0.8</f>
        <v>0</v>
      </c>
      <c r="X1007">
        <f>X1004*0.8</f>
        <v>0</v>
      </c>
      <c r="Y1007">
        <f>Y1004*0.8</f>
        <v>0</v>
      </c>
      <c r="Z1007">
        <f>Z1004*0.8</f>
        <v>0</v>
      </c>
      <c r="AA1007">
        <f>AA1004*0.8</f>
        <v>0</v>
      </c>
      <c r="AB1007" s="11">
        <f t="shared" si="333"/>
        <v>0</v>
      </c>
      <c r="AD1007" s="11">
        <f>AB875+AB896+AB917+AB940+AB963+AB985+AB1007</f>
        <v>93.680000000000035</v>
      </c>
    </row>
    <row r="1008" spans="1:30">
      <c r="B1008" s="86" t="s">
        <v>73</v>
      </c>
      <c r="AB1008" s="11">
        <f t="shared" si="333"/>
        <v>0</v>
      </c>
      <c r="AD1008" s="11">
        <f>AB876+AB897+AB918+AB941+AB964+AB986+AB1008</f>
        <v>2.9</v>
      </c>
    </row>
    <row r="1009" spans="1:30">
      <c r="B1009" s="86"/>
      <c r="AB1009" s="11">
        <f t="shared" si="333"/>
        <v>0</v>
      </c>
    </row>
    <row r="1010" spans="1:30">
      <c r="B1010" s="86" t="s">
        <v>113</v>
      </c>
      <c r="AB1010" s="11">
        <f t="shared" si="333"/>
        <v>0</v>
      </c>
      <c r="AD1010" s="11">
        <f>AB878+AB899+AB922+AB944+AB968+AB988+AB1010</f>
        <v>1</v>
      </c>
    </row>
    <row r="1011" spans="1:30" s="42" customFormat="1">
      <c r="AC1011" s="141"/>
    </row>
    <row r="1012" spans="1:30" ht="15">
      <c r="A1012" s="83" t="s">
        <v>3</v>
      </c>
      <c r="B1012" s="134" t="s">
        <v>224</v>
      </c>
      <c r="C1012" s="135">
        <v>39819</v>
      </c>
      <c r="G1012" s="84"/>
      <c r="H1012" s="84"/>
      <c r="I1012" s="84"/>
      <c r="J1012" s="84" t="s">
        <v>6</v>
      </c>
      <c r="K1012" s="84"/>
      <c r="AB1012" s="128"/>
    </row>
    <row r="1013" spans="1:30">
      <c r="B1013" s="86" t="s">
        <v>51</v>
      </c>
      <c r="D1013" t="s">
        <v>291</v>
      </c>
      <c r="L1013" t="s">
        <v>217</v>
      </c>
      <c r="T1013" t="s">
        <v>218</v>
      </c>
      <c r="AB1013" s="11">
        <f>SUM(AB1015:AB1018)</f>
        <v>18</v>
      </c>
    </row>
    <row r="1014" spans="1:30">
      <c r="B1014" s="86" t="s">
        <v>53</v>
      </c>
      <c r="C1014" s="90" t="s">
        <v>87</v>
      </c>
      <c r="D1014">
        <v>0</v>
      </c>
      <c r="E1014">
        <v>1</v>
      </c>
      <c r="F1014">
        <v>2</v>
      </c>
      <c r="G1014">
        <v>3</v>
      </c>
      <c r="H1014">
        <v>4</v>
      </c>
      <c r="I1014">
        <v>5</v>
      </c>
      <c r="J1014">
        <v>6</v>
      </c>
      <c r="K1014">
        <v>7</v>
      </c>
      <c r="L1014">
        <v>8</v>
      </c>
      <c r="M1014">
        <v>9</v>
      </c>
      <c r="N1014">
        <v>10</v>
      </c>
      <c r="O1014">
        <v>11</v>
      </c>
      <c r="P1014">
        <v>12</v>
      </c>
      <c r="Q1014">
        <v>13</v>
      </c>
      <c r="R1014">
        <v>14</v>
      </c>
      <c r="S1014">
        <v>15</v>
      </c>
      <c r="T1014">
        <v>16</v>
      </c>
      <c r="U1014">
        <v>17</v>
      </c>
      <c r="V1014">
        <v>18</v>
      </c>
      <c r="W1014">
        <v>19</v>
      </c>
      <c r="X1014">
        <v>20</v>
      </c>
      <c r="Y1014">
        <v>21</v>
      </c>
      <c r="Z1014">
        <v>22</v>
      </c>
      <c r="AA1014">
        <v>23</v>
      </c>
      <c r="AB1014" s="86" t="s">
        <v>57</v>
      </c>
      <c r="AD1014" t="s">
        <v>6</v>
      </c>
    </row>
    <row r="1015" spans="1:30">
      <c r="B1015" s="86" t="s">
        <v>54</v>
      </c>
      <c r="T1015">
        <v>0.4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 s="11">
        <f>SUM(D1015:AA1015)</f>
        <v>7.4</v>
      </c>
      <c r="AD1015">
        <v>7.4</v>
      </c>
    </row>
    <row r="1016" spans="1:30">
      <c r="B1016" s="86" t="s">
        <v>55</v>
      </c>
      <c r="S1016">
        <v>1</v>
      </c>
      <c r="T1016">
        <v>0.6</v>
      </c>
      <c r="AB1016" s="11">
        <f t="shared" ref="AB1016:AB1024" si="336">SUM(D1016:AA1016)</f>
        <v>1.6</v>
      </c>
    </row>
    <row r="1017" spans="1:30">
      <c r="B1017" s="86" t="s">
        <v>56</v>
      </c>
      <c r="AB1017" s="11">
        <f t="shared" si="336"/>
        <v>0</v>
      </c>
    </row>
    <row r="1018" spans="1:30">
      <c r="B1018" s="86" t="s">
        <v>16</v>
      </c>
      <c r="J1018">
        <v>1</v>
      </c>
      <c r="K1018">
        <v>1</v>
      </c>
      <c r="L1018">
        <v>1</v>
      </c>
      <c r="M1018">
        <v>1</v>
      </c>
      <c r="N1018">
        <v>1</v>
      </c>
      <c r="O1018">
        <v>1</v>
      </c>
      <c r="P1018">
        <v>1</v>
      </c>
      <c r="Q1018">
        <v>1</v>
      </c>
      <c r="R1018">
        <v>1</v>
      </c>
      <c r="T1018" s="11"/>
      <c r="AB1018" s="11">
        <f t="shared" si="336"/>
        <v>9</v>
      </c>
    </row>
    <row r="1019" spans="1:30">
      <c r="B1019" s="86" t="s">
        <v>294</v>
      </c>
      <c r="J1019">
        <v>1</v>
      </c>
      <c r="K1019">
        <v>1</v>
      </c>
      <c r="L1019">
        <v>0.5</v>
      </c>
      <c r="T1019" s="11"/>
      <c r="AB1019" s="11">
        <f t="shared" si="336"/>
        <v>2.5</v>
      </c>
    </row>
    <row r="1020" spans="1:30">
      <c r="B1020" s="86" t="s">
        <v>293</v>
      </c>
      <c r="L1020">
        <v>0.5</v>
      </c>
      <c r="M1020">
        <v>1</v>
      </c>
      <c r="N1020">
        <v>1</v>
      </c>
      <c r="O1020">
        <v>1</v>
      </c>
      <c r="P1020">
        <v>1</v>
      </c>
      <c r="Q1020">
        <v>1</v>
      </c>
      <c r="R1020">
        <v>1</v>
      </c>
      <c r="AB1020" s="11">
        <f t="shared" si="336"/>
        <v>6.5</v>
      </c>
    </row>
    <row r="1021" spans="1:30">
      <c r="B1021" s="86"/>
      <c r="AB1021" s="11"/>
    </row>
    <row r="1022" spans="1:30">
      <c r="B1022" s="86"/>
      <c r="AB1022" s="11"/>
    </row>
    <row r="1023" spans="1:30">
      <c r="B1023" s="86" t="s">
        <v>112</v>
      </c>
      <c r="L1023">
        <v>1</v>
      </c>
      <c r="AB1023" s="15">
        <f t="shared" si="336"/>
        <v>1</v>
      </c>
    </row>
    <row r="1024" spans="1:30">
      <c r="B1024" s="86" t="s">
        <v>108</v>
      </c>
      <c r="Y1024">
        <v>1</v>
      </c>
      <c r="AB1024" s="15">
        <f t="shared" si="336"/>
        <v>1</v>
      </c>
      <c r="AD1024" t="s">
        <v>295</v>
      </c>
    </row>
    <row r="1026" spans="1:30">
      <c r="A1026" s="83" t="s">
        <v>47</v>
      </c>
      <c r="B1026" s="86" t="s">
        <v>57</v>
      </c>
      <c r="D1026">
        <f t="shared" ref="D1026:I1026" si="337">SUM(D1028:D1031)</f>
        <v>0</v>
      </c>
      <c r="E1026">
        <f t="shared" si="337"/>
        <v>0</v>
      </c>
      <c r="F1026">
        <f t="shared" si="337"/>
        <v>0</v>
      </c>
      <c r="G1026">
        <f t="shared" si="337"/>
        <v>0</v>
      </c>
      <c r="H1026">
        <f t="shared" si="337"/>
        <v>0</v>
      </c>
      <c r="I1026">
        <f t="shared" si="337"/>
        <v>0</v>
      </c>
      <c r="J1026">
        <f>SUM(J1028:J1031)</f>
        <v>1</v>
      </c>
      <c r="K1026">
        <f t="shared" ref="K1026:AA1026" si="338">SUM(K1028:K1031)</f>
        <v>1</v>
      </c>
      <c r="L1026">
        <f t="shared" si="338"/>
        <v>1</v>
      </c>
      <c r="M1026">
        <f t="shared" si="338"/>
        <v>1</v>
      </c>
      <c r="N1026">
        <f t="shared" si="338"/>
        <v>1</v>
      </c>
      <c r="O1026">
        <f t="shared" si="338"/>
        <v>1</v>
      </c>
      <c r="P1026">
        <f t="shared" si="338"/>
        <v>1</v>
      </c>
      <c r="Q1026">
        <f t="shared" si="338"/>
        <v>1</v>
      </c>
      <c r="R1026">
        <f t="shared" si="338"/>
        <v>1</v>
      </c>
      <c r="S1026">
        <f t="shared" si="338"/>
        <v>1</v>
      </c>
      <c r="T1026">
        <f t="shared" si="338"/>
        <v>1</v>
      </c>
      <c r="U1026">
        <f t="shared" si="338"/>
        <v>1</v>
      </c>
      <c r="V1026">
        <f t="shared" si="338"/>
        <v>1</v>
      </c>
      <c r="W1026">
        <f t="shared" si="338"/>
        <v>1</v>
      </c>
      <c r="X1026">
        <f t="shared" si="338"/>
        <v>1</v>
      </c>
      <c r="Y1026">
        <f t="shared" si="338"/>
        <v>1</v>
      </c>
      <c r="Z1026">
        <f t="shared" si="338"/>
        <v>1</v>
      </c>
      <c r="AA1026">
        <f t="shared" si="338"/>
        <v>1</v>
      </c>
      <c r="AB1026" s="11">
        <f t="shared" ref="AB1026:AB1032" si="339">SUM(D1026:AA1026)</f>
        <v>18</v>
      </c>
    </row>
    <row r="1027" spans="1:30">
      <c r="B1027" s="86" t="s">
        <v>110</v>
      </c>
      <c r="AB1027" s="11">
        <f t="shared" si="339"/>
        <v>0</v>
      </c>
    </row>
    <row r="1028" spans="1:30">
      <c r="B1028" s="86" t="s">
        <v>107</v>
      </c>
      <c r="D1028">
        <f t="shared" ref="D1028:I1028" si="340">D1027*0.2</f>
        <v>0</v>
      </c>
      <c r="E1028">
        <f t="shared" si="340"/>
        <v>0</v>
      </c>
      <c r="F1028">
        <f t="shared" si="340"/>
        <v>0</v>
      </c>
      <c r="G1028">
        <f t="shared" si="340"/>
        <v>0</v>
      </c>
      <c r="H1028">
        <f t="shared" si="340"/>
        <v>0</v>
      </c>
      <c r="I1028">
        <f t="shared" si="340"/>
        <v>0</v>
      </c>
      <c r="J1028">
        <f>J1027*0.2</f>
        <v>0</v>
      </c>
      <c r="K1028">
        <f t="shared" ref="K1028:AA1028" si="341">K1027*0.2</f>
        <v>0</v>
      </c>
      <c r="L1028">
        <f t="shared" si="341"/>
        <v>0</v>
      </c>
      <c r="M1028">
        <f t="shared" si="341"/>
        <v>0</v>
      </c>
      <c r="N1028">
        <f t="shared" si="341"/>
        <v>0</v>
      </c>
      <c r="O1028">
        <f t="shared" si="341"/>
        <v>0</v>
      </c>
      <c r="P1028">
        <f t="shared" si="341"/>
        <v>0</v>
      </c>
      <c r="Q1028">
        <f t="shared" si="341"/>
        <v>0</v>
      </c>
      <c r="R1028">
        <f t="shared" si="341"/>
        <v>0</v>
      </c>
      <c r="S1028">
        <f t="shared" si="341"/>
        <v>0</v>
      </c>
      <c r="T1028">
        <f t="shared" si="341"/>
        <v>0</v>
      </c>
      <c r="U1028">
        <f t="shared" si="341"/>
        <v>0</v>
      </c>
      <c r="V1028">
        <f t="shared" si="341"/>
        <v>0</v>
      </c>
      <c r="W1028">
        <f t="shared" si="341"/>
        <v>0</v>
      </c>
      <c r="X1028">
        <f t="shared" si="341"/>
        <v>0</v>
      </c>
      <c r="Y1028">
        <f t="shared" si="341"/>
        <v>0</v>
      </c>
      <c r="Z1028">
        <f t="shared" si="341"/>
        <v>0</v>
      </c>
      <c r="AA1028">
        <f t="shared" si="341"/>
        <v>0</v>
      </c>
      <c r="AB1028" s="11">
        <f t="shared" si="339"/>
        <v>0</v>
      </c>
    </row>
    <row r="1029" spans="1:30">
      <c r="B1029" s="86" t="s">
        <v>105</v>
      </c>
      <c r="P1029">
        <v>0.3</v>
      </c>
      <c r="U1029">
        <v>0.4</v>
      </c>
      <c r="V1029">
        <v>0.2</v>
      </c>
      <c r="W1029">
        <v>1</v>
      </c>
      <c r="X1029">
        <v>1</v>
      </c>
      <c r="Y1029">
        <v>1</v>
      </c>
      <c r="Z1029">
        <v>0.7</v>
      </c>
      <c r="AA1029">
        <v>0</v>
      </c>
      <c r="AB1029" s="11">
        <f t="shared" si="339"/>
        <v>4.5999999999999996</v>
      </c>
    </row>
    <row r="1030" spans="1:30">
      <c r="B1030" s="86" t="s">
        <v>74</v>
      </c>
      <c r="D1030">
        <f t="shared" ref="D1030:I1030" si="342">D1027*0.8</f>
        <v>0</v>
      </c>
      <c r="E1030">
        <f t="shared" si="342"/>
        <v>0</v>
      </c>
      <c r="F1030">
        <f t="shared" si="342"/>
        <v>0</v>
      </c>
      <c r="G1030">
        <f t="shared" si="342"/>
        <v>0</v>
      </c>
      <c r="H1030">
        <f t="shared" si="342"/>
        <v>0</v>
      </c>
      <c r="I1030">
        <f t="shared" si="342"/>
        <v>0</v>
      </c>
      <c r="J1030">
        <v>1</v>
      </c>
      <c r="K1030">
        <v>1</v>
      </c>
      <c r="L1030">
        <v>1</v>
      </c>
      <c r="M1030">
        <v>1</v>
      </c>
      <c r="N1030">
        <v>1</v>
      </c>
      <c r="O1030">
        <v>1</v>
      </c>
      <c r="P1030">
        <v>0.7</v>
      </c>
      <c r="Q1030">
        <v>1</v>
      </c>
      <c r="R1030">
        <v>1</v>
      </c>
      <c r="S1030">
        <v>1</v>
      </c>
      <c r="T1030">
        <v>1</v>
      </c>
      <c r="U1030">
        <v>0.6</v>
      </c>
      <c r="V1030">
        <v>0.8</v>
      </c>
      <c r="W1030">
        <f>W1027*0.8</f>
        <v>0</v>
      </c>
      <c r="X1030">
        <f>X1027*0.8</f>
        <v>0</v>
      </c>
      <c r="Y1030">
        <f>Y1027*0.8</f>
        <v>0</v>
      </c>
      <c r="Z1030">
        <v>0.3</v>
      </c>
      <c r="AA1030">
        <v>1</v>
      </c>
      <c r="AB1030" s="11">
        <f t="shared" si="339"/>
        <v>13.4</v>
      </c>
    </row>
    <row r="1031" spans="1:30">
      <c r="B1031" s="86" t="s">
        <v>73</v>
      </c>
      <c r="AB1031" s="11">
        <f t="shared" si="339"/>
        <v>0</v>
      </c>
    </row>
    <row r="1032" spans="1:30">
      <c r="B1032" s="86"/>
      <c r="AB1032" s="11">
        <f t="shared" si="339"/>
        <v>0</v>
      </c>
    </row>
    <row r="1033" spans="1:30">
      <c r="B1033" s="86"/>
      <c r="AB1033" s="11"/>
    </row>
    <row r="1034" spans="1:30">
      <c r="B1034" s="86" t="s">
        <v>113</v>
      </c>
      <c r="AB1034" s="15">
        <f>SUM(D1034:AA1034)</f>
        <v>0</v>
      </c>
    </row>
    <row r="1037" spans="1:30" ht="15">
      <c r="A1037" s="83" t="s">
        <v>3</v>
      </c>
      <c r="B1037" s="134" t="s">
        <v>226</v>
      </c>
      <c r="C1037" s="135">
        <v>39820</v>
      </c>
      <c r="D1037" t="s">
        <v>6</v>
      </c>
      <c r="G1037" s="84"/>
      <c r="H1037" s="84"/>
      <c r="I1037" s="84"/>
      <c r="J1037" s="84" t="s">
        <v>18</v>
      </c>
      <c r="K1037" s="84"/>
      <c r="AB1037" s="128"/>
    </row>
    <row r="1038" spans="1:30">
      <c r="B1038" s="86" t="s">
        <v>51</v>
      </c>
      <c r="D1038" t="s">
        <v>291</v>
      </c>
      <c r="L1038" t="s">
        <v>217</v>
      </c>
      <c r="T1038" t="s">
        <v>218</v>
      </c>
      <c r="AB1038" s="11">
        <f>SUM(AB1040:AB1043)</f>
        <v>24</v>
      </c>
    </row>
    <row r="1039" spans="1:30">
      <c r="B1039" s="86" t="s">
        <v>53</v>
      </c>
      <c r="C1039" s="90" t="s">
        <v>87</v>
      </c>
      <c r="D1039">
        <v>0</v>
      </c>
      <c r="E1039">
        <v>1</v>
      </c>
      <c r="F1039">
        <v>2</v>
      </c>
      <c r="G1039">
        <v>3</v>
      </c>
      <c r="H1039">
        <v>4</v>
      </c>
      <c r="I1039">
        <v>5</v>
      </c>
      <c r="J1039">
        <v>6</v>
      </c>
      <c r="K1039">
        <v>7</v>
      </c>
      <c r="L1039">
        <v>8</v>
      </c>
      <c r="M1039">
        <v>9</v>
      </c>
      <c r="N1039">
        <v>10</v>
      </c>
      <c r="O1039">
        <v>11</v>
      </c>
      <c r="P1039">
        <v>12</v>
      </c>
      <c r="Q1039">
        <v>13</v>
      </c>
      <c r="R1039">
        <v>14</v>
      </c>
      <c r="S1039">
        <v>15</v>
      </c>
      <c r="T1039">
        <v>16</v>
      </c>
      <c r="U1039">
        <v>17</v>
      </c>
      <c r="V1039">
        <v>18</v>
      </c>
      <c r="W1039">
        <v>19</v>
      </c>
      <c r="X1039">
        <v>20</v>
      </c>
      <c r="Y1039">
        <v>21</v>
      </c>
      <c r="Z1039">
        <v>22</v>
      </c>
      <c r="AA1039">
        <v>23</v>
      </c>
      <c r="AB1039" s="86" t="s">
        <v>57</v>
      </c>
      <c r="AD1039" t="s">
        <v>6</v>
      </c>
    </row>
    <row r="1040" spans="1:30">
      <c r="B1040" s="86" t="s">
        <v>54</v>
      </c>
      <c r="D1040">
        <v>1</v>
      </c>
      <c r="E1040">
        <v>1</v>
      </c>
      <c r="F1040">
        <v>1</v>
      </c>
      <c r="G1040">
        <v>1</v>
      </c>
      <c r="H1040">
        <v>1</v>
      </c>
      <c r="I1040">
        <v>1</v>
      </c>
      <c r="J1040">
        <v>1</v>
      </c>
      <c r="K1040">
        <v>1</v>
      </c>
      <c r="L1040">
        <v>1</v>
      </c>
      <c r="M1040">
        <v>1</v>
      </c>
      <c r="N1040">
        <v>1</v>
      </c>
      <c r="O1040">
        <v>1</v>
      </c>
      <c r="P1040">
        <v>1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 s="11">
        <f t="shared" ref="AB1040:AB1047" si="343">SUM(D1040:AA1040)</f>
        <v>24</v>
      </c>
      <c r="AD1040">
        <v>6</v>
      </c>
    </row>
    <row r="1041" spans="1:28">
      <c r="B1041" s="86" t="s">
        <v>55</v>
      </c>
      <c r="AB1041" s="11">
        <f t="shared" si="343"/>
        <v>0</v>
      </c>
    </row>
    <row r="1042" spans="1:28">
      <c r="B1042" s="86" t="s">
        <v>56</v>
      </c>
      <c r="AB1042" s="11">
        <f t="shared" si="343"/>
        <v>0</v>
      </c>
    </row>
    <row r="1043" spans="1:28">
      <c r="B1043" s="86" t="s">
        <v>16</v>
      </c>
      <c r="T1043" s="11"/>
      <c r="AB1043" s="11">
        <f t="shared" si="343"/>
        <v>0</v>
      </c>
    </row>
    <row r="1044" spans="1:28">
      <c r="B1044" s="86"/>
      <c r="T1044" s="11"/>
      <c r="AB1044" s="11">
        <f t="shared" si="343"/>
        <v>0</v>
      </c>
    </row>
    <row r="1045" spans="1:28">
      <c r="AB1045" s="11">
        <f t="shared" si="343"/>
        <v>0</v>
      </c>
    </row>
    <row r="1046" spans="1:28">
      <c r="B1046" s="86" t="s">
        <v>112</v>
      </c>
      <c r="AB1046" s="11">
        <f t="shared" si="343"/>
        <v>0</v>
      </c>
    </row>
    <row r="1047" spans="1:28">
      <c r="B1047" s="86" t="s">
        <v>108</v>
      </c>
      <c r="AB1047" s="11">
        <f t="shared" si="343"/>
        <v>0</v>
      </c>
    </row>
    <row r="1049" spans="1:28">
      <c r="A1049" s="83" t="s">
        <v>47</v>
      </c>
      <c r="B1049" s="86" t="s">
        <v>57</v>
      </c>
      <c r="D1049">
        <f t="shared" ref="D1049:I1049" si="344">SUM(D1051:D1054)</f>
        <v>1</v>
      </c>
      <c r="E1049">
        <f t="shared" si="344"/>
        <v>1</v>
      </c>
      <c r="F1049">
        <f t="shared" si="344"/>
        <v>1</v>
      </c>
      <c r="G1049">
        <f t="shared" si="344"/>
        <v>1</v>
      </c>
      <c r="H1049">
        <f t="shared" si="344"/>
        <v>1</v>
      </c>
      <c r="I1049">
        <f t="shared" si="344"/>
        <v>1</v>
      </c>
      <c r="J1049">
        <f>SUM(J1051:J1054)</f>
        <v>1</v>
      </c>
      <c r="K1049">
        <f t="shared" ref="K1049:AA1049" si="345">SUM(K1051:K1054)</f>
        <v>1</v>
      </c>
      <c r="L1049">
        <f t="shared" si="345"/>
        <v>1</v>
      </c>
      <c r="M1049">
        <f t="shared" si="345"/>
        <v>1</v>
      </c>
      <c r="N1049">
        <f t="shared" si="345"/>
        <v>1</v>
      </c>
      <c r="O1049">
        <f t="shared" si="345"/>
        <v>1</v>
      </c>
      <c r="P1049">
        <f t="shared" si="345"/>
        <v>1</v>
      </c>
      <c r="Q1049">
        <f t="shared" si="345"/>
        <v>1</v>
      </c>
      <c r="R1049">
        <f t="shared" si="345"/>
        <v>1</v>
      </c>
      <c r="S1049">
        <f t="shared" si="345"/>
        <v>1</v>
      </c>
      <c r="T1049">
        <f t="shared" si="345"/>
        <v>1</v>
      </c>
      <c r="U1049">
        <f t="shared" si="345"/>
        <v>1</v>
      </c>
      <c r="V1049">
        <f t="shared" si="345"/>
        <v>1</v>
      </c>
      <c r="W1049">
        <f t="shared" si="345"/>
        <v>1</v>
      </c>
      <c r="X1049">
        <f t="shared" si="345"/>
        <v>1</v>
      </c>
      <c r="Y1049">
        <f t="shared" si="345"/>
        <v>1</v>
      </c>
      <c r="Z1049">
        <f t="shared" si="345"/>
        <v>1</v>
      </c>
      <c r="AA1049">
        <f t="shared" si="345"/>
        <v>1</v>
      </c>
      <c r="AB1049" s="11">
        <f t="shared" ref="AB1049:AB1054" si="346">SUM(D1049:AA1049)</f>
        <v>24</v>
      </c>
    </row>
    <row r="1050" spans="1:28">
      <c r="B1050" s="86" t="s">
        <v>110</v>
      </c>
      <c r="I1050">
        <v>0.5</v>
      </c>
      <c r="J1050">
        <v>1</v>
      </c>
      <c r="K1050">
        <v>1</v>
      </c>
      <c r="L1050">
        <v>1</v>
      </c>
      <c r="M1050">
        <v>1</v>
      </c>
      <c r="N1050">
        <v>1</v>
      </c>
      <c r="O1050">
        <v>1</v>
      </c>
      <c r="P1050">
        <v>1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 s="11">
        <f t="shared" si="346"/>
        <v>18.5</v>
      </c>
    </row>
    <row r="1051" spans="1:28">
      <c r="B1051" s="86" t="s">
        <v>107</v>
      </c>
      <c r="H1051">
        <f>H1050*0.2</f>
        <v>0</v>
      </c>
      <c r="I1051">
        <f>I1050*0.2</f>
        <v>0.1</v>
      </c>
      <c r="J1051">
        <f>J1050*0.2</f>
        <v>0.2</v>
      </c>
      <c r="K1051">
        <f t="shared" ref="K1051:AA1051" si="347">K1050*0.2</f>
        <v>0.2</v>
      </c>
      <c r="L1051">
        <f t="shared" si="347"/>
        <v>0.2</v>
      </c>
      <c r="M1051">
        <f t="shared" si="347"/>
        <v>0.2</v>
      </c>
      <c r="N1051">
        <f t="shared" si="347"/>
        <v>0.2</v>
      </c>
      <c r="O1051">
        <f t="shared" si="347"/>
        <v>0.2</v>
      </c>
      <c r="P1051">
        <f t="shared" si="347"/>
        <v>0.2</v>
      </c>
      <c r="Q1051">
        <f t="shared" si="347"/>
        <v>0.2</v>
      </c>
      <c r="R1051">
        <f t="shared" si="347"/>
        <v>0.2</v>
      </c>
      <c r="S1051">
        <f t="shared" si="347"/>
        <v>0.2</v>
      </c>
      <c r="T1051">
        <f t="shared" si="347"/>
        <v>0.2</v>
      </c>
      <c r="U1051">
        <f t="shared" si="347"/>
        <v>0.2</v>
      </c>
      <c r="V1051">
        <f t="shared" si="347"/>
        <v>0.2</v>
      </c>
      <c r="W1051">
        <f t="shared" si="347"/>
        <v>0.2</v>
      </c>
      <c r="X1051">
        <f t="shared" si="347"/>
        <v>0.2</v>
      </c>
      <c r="Y1051">
        <f t="shared" si="347"/>
        <v>0.2</v>
      </c>
      <c r="Z1051">
        <f t="shared" si="347"/>
        <v>0.2</v>
      </c>
      <c r="AA1051">
        <f t="shared" si="347"/>
        <v>0.2</v>
      </c>
      <c r="AB1051" s="11">
        <f t="shared" si="346"/>
        <v>3.7000000000000011</v>
      </c>
    </row>
    <row r="1052" spans="1:28">
      <c r="B1052" s="86" t="s">
        <v>105</v>
      </c>
      <c r="H1052">
        <v>0.7</v>
      </c>
      <c r="I1052">
        <v>0.4</v>
      </c>
      <c r="AB1052" s="11">
        <f t="shared" si="346"/>
        <v>1.1000000000000001</v>
      </c>
    </row>
    <row r="1053" spans="1:28">
      <c r="B1053" s="86" t="s">
        <v>74</v>
      </c>
      <c r="D1053">
        <v>1</v>
      </c>
      <c r="E1053">
        <v>1</v>
      </c>
      <c r="F1053">
        <v>1</v>
      </c>
      <c r="G1053">
        <v>1</v>
      </c>
      <c r="H1053">
        <v>0.3</v>
      </c>
      <c r="I1053">
        <f>I1050*0.8+0.1</f>
        <v>0.5</v>
      </c>
      <c r="J1053">
        <f t="shared" ref="J1053:AA1053" si="348">J1050*0.8</f>
        <v>0.8</v>
      </c>
      <c r="K1053">
        <f t="shared" si="348"/>
        <v>0.8</v>
      </c>
      <c r="L1053">
        <f t="shared" si="348"/>
        <v>0.8</v>
      </c>
      <c r="M1053">
        <f t="shared" si="348"/>
        <v>0.8</v>
      </c>
      <c r="N1053">
        <f t="shared" si="348"/>
        <v>0.8</v>
      </c>
      <c r="O1053">
        <f t="shared" si="348"/>
        <v>0.8</v>
      </c>
      <c r="P1053">
        <f t="shared" si="348"/>
        <v>0.8</v>
      </c>
      <c r="Q1053">
        <f t="shared" si="348"/>
        <v>0.8</v>
      </c>
      <c r="R1053">
        <f t="shared" si="348"/>
        <v>0.8</v>
      </c>
      <c r="S1053">
        <f t="shared" si="348"/>
        <v>0.8</v>
      </c>
      <c r="T1053">
        <f t="shared" si="348"/>
        <v>0.8</v>
      </c>
      <c r="U1053">
        <f t="shared" si="348"/>
        <v>0.8</v>
      </c>
      <c r="V1053">
        <f t="shared" si="348"/>
        <v>0.8</v>
      </c>
      <c r="W1053">
        <f t="shared" si="348"/>
        <v>0.8</v>
      </c>
      <c r="X1053">
        <f t="shared" si="348"/>
        <v>0.8</v>
      </c>
      <c r="Y1053">
        <f t="shared" si="348"/>
        <v>0.8</v>
      </c>
      <c r="Z1053">
        <f t="shared" si="348"/>
        <v>0.8</v>
      </c>
      <c r="AA1053">
        <f t="shared" si="348"/>
        <v>0.8</v>
      </c>
      <c r="AB1053" s="11">
        <f t="shared" si="346"/>
        <v>19.200000000000006</v>
      </c>
    </row>
    <row r="1054" spans="1:28">
      <c r="B1054" s="86" t="s">
        <v>73</v>
      </c>
      <c r="AB1054" s="11">
        <f t="shared" si="346"/>
        <v>0</v>
      </c>
    </row>
    <row r="1055" spans="1:28">
      <c r="AB1055" s="11"/>
    </row>
    <row r="1056" spans="1:28">
      <c r="B1056" s="86" t="s">
        <v>113</v>
      </c>
    </row>
    <row r="1058" spans="1:28" ht="15">
      <c r="A1058" s="83" t="s">
        <v>3</v>
      </c>
      <c r="B1058" s="134" t="s">
        <v>227</v>
      </c>
      <c r="C1058" s="135">
        <v>39821</v>
      </c>
      <c r="G1058" s="84"/>
      <c r="H1058" s="84"/>
      <c r="I1058" s="84"/>
      <c r="J1058" s="84"/>
      <c r="K1058" s="84"/>
      <c r="AB1058" s="128"/>
    </row>
    <row r="1059" spans="1:28">
      <c r="B1059" s="86" t="s">
        <v>51</v>
      </c>
      <c r="D1059" t="s">
        <v>291</v>
      </c>
      <c r="L1059" t="s">
        <v>217</v>
      </c>
      <c r="T1059" t="s">
        <v>292</v>
      </c>
      <c r="AB1059" s="11">
        <f>SUM(AB1061:AB1064)</f>
        <v>24</v>
      </c>
    </row>
    <row r="1060" spans="1:28">
      <c r="B1060" s="86" t="s">
        <v>53</v>
      </c>
      <c r="C1060" s="90" t="s">
        <v>87</v>
      </c>
      <c r="D1060">
        <v>0</v>
      </c>
      <c r="E1060">
        <v>1</v>
      </c>
      <c r="F1060">
        <v>2</v>
      </c>
      <c r="G1060">
        <v>3</v>
      </c>
      <c r="H1060">
        <v>4</v>
      </c>
      <c r="I1060">
        <v>5</v>
      </c>
      <c r="J1060">
        <v>6</v>
      </c>
      <c r="K1060">
        <v>7</v>
      </c>
      <c r="L1060">
        <v>8</v>
      </c>
      <c r="M1060">
        <v>9</v>
      </c>
      <c r="N1060">
        <v>10</v>
      </c>
      <c r="O1060">
        <v>11</v>
      </c>
      <c r="P1060">
        <v>12</v>
      </c>
      <c r="Q1060">
        <v>13</v>
      </c>
      <c r="R1060">
        <v>14</v>
      </c>
      <c r="S1060">
        <v>15</v>
      </c>
      <c r="T1060">
        <v>16</v>
      </c>
      <c r="U1060">
        <v>17</v>
      </c>
      <c r="V1060">
        <v>18</v>
      </c>
      <c r="W1060">
        <v>19</v>
      </c>
      <c r="X1060">
        <v>20</v>
      </c>
      <c r="Y1060">
        <v>21</v>
      </c>
      <c r="Z1060">
        <v>22</v>
      </c>
      <c r="AA1060">
        <v>23</v>
      </c>
      <c r="AB1060" s="86" t="s">
        <v>57</v>
      </c>
    </row>
    <row r="1061" spans="1:28">
      <c r="B1061" s="86" t="s">
        <v>54</v>
      </c>
      <c r="D1061">
        <v>1</v>
      </c>
      <c r="E1061">
        <v>1</v>
      </c>
      <c r="F1061">
        <v>1</v>
      </c>
      <c r="G1061">
        <v>1</v>
      </c>
      <c r="H1061">
        <v>1</v>
      </c>
      <c r="I1061">
        <v>1</v>
      </c>
      <c r="J1061">
        <v>1</v>
      </c>
      <c r="K1061">
        <v>1</v>
      </c>
      <c r="L1061">
        <v>1</v>
      </c>
      <c r="M1061">
        <v>1</v>
      </c>
      <c r="N1061">
        <v>1</v>
      </c>
      <c r="O1061">
        <v>1</v>
      </c>
      <c r="P1061">
        <v>1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 s="11">
        <f>SUM(D1061:AA1061)</f>
        <v>24</v>
      </c>
    </row>
    <row r="1062" spans="1:28">
      <c r="B1062" s="86" t="s">
        <v>55</v>
      </c>
      <c r="AB1062" s="11">
        <f>SUM(D1062:AA1062)</f>
        <v>0</v>
      </c>
    </row>
    <row r="1063" spans="1:28">
      <c r="B1063" s="86" t="s">
        <v>56</v>
      </c>
      <c r="AB1063" s="11">
        <f>SUM(D1063:AA1063)</f>
        <v>0</v>
      </c>
    </row>
    <row r="1064" spans="1:28">
      <c r="B1064" s="86" t="s">
        <v>16</v>
      </c>
      <c r="T1064" s="11"/>
      <c r="AB1064" s="11">
        <f>SUM(D1064:AA1064)</f>
        <v>0</v>
      </c>
    </row>
    <row r="1065" spans="1:28">
      <c r="B1065" s="86"/>
      <c r="T1065" s="11"/>
      <c r="AB1065" s="11">
        <f>SUM(D1065:S1065)</f>
        <v>0</v>
      </c>
    </row>
    <row r="1066" spans="1:28">
      <c r="B1066" s="86"/>
      <c r="AB1066" s="11"/>
    </row>
    <row r="1067" spans="1:28">
      <c r="B1067" s="86" t="s">
        <v>112</v>
      </c>
      <c r="AB1067" s="11">
        <f>SUM(D1067:AA1067)</f>
        <v>0</v>
      </c>
    </row>
    <row r="1068" spans="1:28">
      <c r="B1068" s="86" t="s">
        <v>108</v>
      </c>
      <c r="P1068">
        <v>3</v>
      </c>
      <c r="AB1068" s="11">
        <f>SUM(D1068:AA1068)</f>
        <v>3</v>
      </c>
    </row>
    <row r="1070" spans="1:28">
      <c r="A1070" s="83" t="s">
        <v>47</v>
      </c>
      <c r="B1070" s="86" t="s">
        <v>57</v>
      </c>
      <c r="D1070">
        <f t="shared" ref="D1070:AA1070" si="349">SUM(D1072:D1075)</f>
        <v>1</v>
      </c>
      <c r="E1070">
        <f t="shared" si="349"/>
        <v>1</v>
      </c>
      <c r="F1070">
        <f t="shared" si="349"/>
        <v>1</v>
      </c>
      <c r="G1070">
        <f t="shared" si="349"/>
        <v>1</v>
      </c>
      <c r="H1070">
        <f t="shared" si="349"/>
        <v>1</v>
      </c>
      <c r="I1070">
        <f t="shared" si="349"/>
        <v>1</v>
      </c>
      <c r="J1070">
        <f t="shared" si="349"/>
        <v>1</v>
      </c>
      <c r="K1070">
        <f t="shared" si="349"/>
        <v>1</v>
      </c>
      <c r="L1070">
        <f t="shared" si="349"/>
        <v>1</v>
      </c>
      <c r="M1070">
        <f t="shared" si="349"/>
        <v>1</v>
      </c>
      <c r="N1070">
        <f t="shared" si="349"/>
        <v>1</v>
      </c>
      <c r="O1070">
        <f t="shared" si="349"/>
        <v>1</v>
      </c>
      <c r="P1070">
        <f t="shared" si="349"/>
        <v>0.99999999999999989</v>
      </c>
      <c r="Q1070">
        <f t="shared" si="349"/>
        <v>1</v>
      </c>
      <c r="R1070">
        <f t="shared" si="349"/>
        <v>1</v>
      </c>
      <c r="S1070">
        <f t="shared" si="349"/>
        <v>1</v>
      </c>
      <c r="T1070">
        <f t="shared" si="349"/>
        <v>1</v>
      </c>
      <c r="U1070">
        <f t="shared" si="349"/>
        <v>1</v>
      </c>
      <c r="V1070">
        <f t="shared" si="349"/>
        <v>1</v>
      </c>
      <c r="W1070">
        <f t="shared" si="349"/>
        <v>1</v>
      </c>
      <c r="X1070">
        <f t="shared" si="349"/>
        <v>1</v>
      </c>
      <c r="Y1070">
        <f t="shared" si="349"/>
        <v>1</v>
      </c>
      <c r="Z1070">
        <f t="shared" si="349"/>
        <v>1</v>
      </c>
      <c r="AA1070">
        <f t="shared" si="349"/>
        <v>1</v>
      </c>
      <c r="AB1070" s="11">
        <f t="shared" ref="AB1070:AB1076" si="350">SUM(D1070:AA1070)</f>
        <v>24</v>
      </c>
    </row>
    <row r="1071" spans="1:28">
      <c r="B1071" s="86" t="s">
        <v>110</v>
      </c>
      <c r="D1071">
        <v>1</v>
      </c>
      <c r="E1071">
        <v>1</v>
      </c>
      <c r="F1071">
        <v>1</v>
      </c>
      <c r="G1071">
        <v>1</v>
      </c>
      <c r="H1071">
        <v>1</v>
      </c>
      <c r="I1071">
        <v>1</v>
      </c>
      <c r="J1071">
        <v>1</v>
      </c>
      <c r="K1071">
        <v>1</v>
      </c>
      <c r="L1071">
        <v>1</v>
      </c>
      <c r="M1071">
        <v>1</v>
      </c>
      <c r="N1071">
        <v>1</v>
      </c>
      <c r="O1071">
        <v>1</v>
      </c>
      <c r="P1071">
        <v>0.7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 s="11">
        <f t="shared" si="350"/>
        <v>23.7</v>
      </c>
    </row>
    <row r="1072" spans="1:28">
      <c r="B1072" s="86" t="s">
        <v>107</v>
      </c>
      <c r="D1072">
        <f t="shared" ref="D1072:I1072" si="351">D1071*0.2</f>
        <v>0.2</v>
      </c>
      <c r="E1072">
        <f t="shared" si="351"/>
        <v>0.2</v>
      </c>
      <c r="F1072">
        <f t="shared" si="351"/>
        <v>0.2</v>
      </c>
      <c r="G1072">
        <f t="shared" si="351"/>
        <v>0.2</v>
      </c>
      <c r="H1072">
        <f t="shared" si="351"/>
        <v>0.2</v>
      </c>
      <c r="I1072">
        <f t="shared" si="351"/>
        <v>0.2</v>
      </c>
      <c r="J1072">
        <f>J1071*0.2</f>
        <v>0.2</v>
      </c>
      <c r="K1072">
        <f t="shared" ref="K1072:AA1072" si="352">K1071*0.2</f>
        <v>0.2</v>
      </c>
      <c r="L1072">
        <f t="shared" si="352"/>
        <v>0.2</v>
      </c>
      <c r="M1072">
        <f t="shared" si="352"/>
        <v>0.2</v>
      </c>
      <c r="N1072">
        <f t="shared" si="352"/>
        <v>0.2</v>
      </c>
      <c r="O1072">
        <f t="shared" si="352"/>
        <v>0.2</v>
      </c>
      <c r="P1072">
        <f t="shared" si="352"/>
        <v>0.13999999999999999</v>
      </c>
      <c r="Q1072">
        <f t="shared" si="352"/>
        <v>0.2</v>
      </c>
      <c r="R1072">
        <f t="shared" si="352"/>
        <v>0.2</v>
      </c>
      <c r="S1072">
        <f t="shared" si="352"/>
        <v>0.2</v>
      </c>
      <c r="T1072">
        <f t="shared" si="352"/>
        <v>0.2</v>
      </c>
      <c r="U1072">
        <f t="shared" si="352"/>
        <v>0.2</v>
      </c>
      <c r="V1072">
        <f t="shared" si="352"/>
        <v>0.2</v>
      </c>
      <c r="W1072">
        <f t="shared" si="352"/>
        <v>0.2</v>
      </c>
      <c r="X1072">
        <f t="shared" si="352"/>
        <v>0.2</v>
      </c>
      <c r="Y1072">
        <f t="shared" si="352"/>
        <v>0.2</v>
      </c>
      <c r="Z1072">
        <f t="shared" si="352"/>
        <v>0.2</v>
      </c>
      <c r="AA1072">
        <f t="shared" si="352"/>
        <v>0.2</v>
      </c>
      <c r="AB1072" s="11">
        <f t="shared" si="350"/>
        <v>4.740000000000002</v>
      </c>
    </row>
    <row r="1073" spans="1:28">
      <c r="B1073" s="86" t="s">
        <v>105</v>
      </c>
      <c r="P1073">
        <v>0.3</v>
      </c>
      <c r="AB1073" s="11">
        <f t="shared" si="350"/>
        <v>0.3</v>
      </c>
    </row>
    <row r="1074" spans="1:28">
      <c r="B1074" s="86" t="s">
        <v>74</v>
      </c>
      <c r="D1074">
        <f>D1071*0.8</f>
        <v>0.8</v>
      </c>
      <c r="E1074">
        <f>E1071*0.8</f>
        <v>0.8</v>
      </c>
      <c r="F1074">
        <f>F1071*0.8</f>
        <v>0.8</v>
      </c>
      <c r="G1074">
        <f>G1071*0.8</f>
        <v>0.8</v>
      </c>
      <c r="H1074">
        <f>H1071*0.8</f>
        <v>0.8</v>
      </c>
      <c r="I1074">
        <f t="shared" ref="I1074:AA1074" si="353">I1071*0.8</f>
        <v>0.8</v>
      </c>
      <c r="J1074">
        <f t="shared" si="353"/>
        <v>0.8</v>
      </c>
      <c r="K1074">
        <f t="shared" si="353"/>
        <v>0.8</v>
      </c>
      <c r="L1074">
        <f t="shared" si="353"/>
        <v>0.8</v>
      </c>
      <c r="M1074">
        <f t="shared" si="353"/>
        <v>0.8</v>
      </c>
      <c r="N1074">
        <f t="shared" si="353"/>
        <v>0.8</v>
      </c>
      <c r="O1074">
        <f t="shared" si="353"/>
        <v>0.8</v>
      </c>
      <c r="P1074">
        <f t="shared" si="353"/>
        <v>0.55999999999999994</v>
      </c>
      <c r="Q1074">
        <f t="shared" si="353"/>
        <v>0.8</v>
      </c>
      <c r="R1074">
        <f t="shared" si="353"/>
        <v>0.8</v>
      </c>
      <c r="S1074">
        <f t="shared" si="353"/>
        <v>0.8</v>
      </c>
      <c r="T1074">
        <f t="shared" si="353"/>
        <v>0.8</v>
      </c>
      <c r="U1074">
        <f t="shared" si="353"/>
        <v>0.8</v>
      </c>
      <c r="V1074">
        <f t="shared" si="353"/>
        <v>0.8</v>
      </c>
      <c r="W1074">
        <f t="shared" si="353"/>
        <v>0.8</v>
      </c>
      <c r="X1074">
        <f t="shared" si="353"/>
        <v>0.8</v>
      </c>
      <c r="Y1074">
        <f t="shared" si="353"/>
        <v>0.8</v>
      </c>
      <c r="Z1074">
        <f t="shared" si="353"/>
        <v>0.8</v>
      </c>
      <c r="AA1074">
        <f t="shared" si="353"/>
        <v>0.8</v>
      </c>
      <c r="AB1074" s="11">
        <f t="shared" si="350"/>
        <v>18.960000000000008</v>
      </c>
    </row>
    <row r="1075" spans="1:28">
      <c r="B1075" s="86" t="s">
        <v>73</v>
      </c>
      <c r="AB1075" s="11">
        <f t="shared" si="350"/>
        <v>0</v>
      </c>
    </row>
    <row r="1076" spans="1:28">
      <c r="B1076" s="86"/>
      <c r="AB1076" s="11">
        <f t="shared" si="350"/>
        <v>0</v>
      </c>
    </row>
    <row r="1077" spans="1:28">
      <c r="B1077" s="86"/>
      <c r="AB1077" s="11">
        <f>SUM(D1077:S1077)</f>
        <v>0</v>
      </c>
    </row>
    <row r="1078" spans="1:28">
      <c r="B1078" s="86"/>
      <c r="AB1078" s="11">
        <f>SUM(D1078:S1078)</f>
        <v>0</v>
      </c>
    </row>
    <row r="1079" spans="1:28">
      <c r="B1079" s="86"/>
      <c r="AB1079" s="11"/>
    </row>
    <row r="1080" spans="1:28">
      <c r="B1080" s="86" t="s">
        <v>113</v>
      </c>
      <c r="AB1080" s="11">
        <f>SUM(D1080:AA1080)</f>
        <v>0</v>
      </c>
    </row>
    <row r="1082" spans="1:28" ht="15">
      <c r="A1082" s="83" t="s">
        <v>3</v>
      </c>
      <c r="B1082" s="134" t="s">
        <v>59</v>
      </c>
      <c r="C1082" s="135">
        <v>39822</v>
      </c>
      <c r="G1082" s="84"/>
      <c r="H1082" s="84"/>
      <c r="I1082" s="84"/>
      <c r="J1082" s="84"/>
      <c r="K1082" s="84"/>
      <c r="AB1082" s="128"/>
    </row>
    <row r="1083" spans="1:28">
      <c r="B1083" s="86" t="s">
        <v>51</v>
      </c>
      <c r="D1083" t="s">
        <v>215</v>
      </c>
      <c r="L1083" t="s">
        <v>217</v>
      </c>
      <c r="T1083" t="s">
        <v>292</v>
      </c>
      <c r="AB1083" s="11">
        <f>SUM(AB1085:AB1088)</f>
        <v>24</v>
      </c>
    </row>
    <row r="1084" spans="1:28">
      <c r="B1084" s="86" t="s">
        <v>53</v>
      </c>
      <c r="C1084" s="90" t="s">
        <v>87</v>
      </c>
      <c r="D1084">
        <v>0</v>
      </c>
      <c r="E1084">
        <v>1</v>
      </c>
      <c r="F1084">
        <v>2</v>
      </c>
      <c r="G1084">
        <v>3</v>
      </c>
      <c r="H1084">
        <v>4</v>
      </c>
      <c r="I1084">
        <v>5</v>
      </c>
      <c r="J1084">
        <v>6</v>
      </c>
      <c r="K1084">
        <v>7</v>
      </c>
      <c r="L1084">
        <v>8</v>
      </c>
      <c r="M1084">
        <v>9</v>
      </c>
      <c r="N1084">
        <v>10</v>
      </c>
      <c r="O1084">
        <v>11</v>
      </c>
      <c r="P1084">
        <v>12</v>
      </c>
      <c r="Q1084">
        <v>13</v>
      </c>
      <c r="R1084">
        <v>14</v>
      </c>
      <c r="S1084">
        <v>15</v>
      </c>
      <c r="T1084">
        <v>16</v>
      </c>
      <c r="U1084">
        <v>17</v>
      </c>
      <c r="V1084">
        <v>18</v>
      </c>
      <c r="W1084">
        <v>19</v>
      </c>
      <c r="X1084">
        <v>20</v>
      </c>
      <c r="Y1084">
        <v>21</v>
      </c>
      <c r="Z1084">
        <v>22</v>
      </c>
      <c r="AA1084">
        <v>23</v>
      </c>
      <c r="AB1084" s="86" t="s">
        <v>57</v>
      </c>
    </row>
    <row r="1085" spans="1:28">
      <c r="B1085" s="86" t="s">
        <v>54</v>
      </c>
      <c r="D1085">
        <v>1</v>
      </c>
      <c r="E1085">
        <v>1</v>
      </c>
      <c r="F1085">
        <v>1</v>
      </c>
      <c r="G1085">
        <v>1</v>
      </c>
      <c r="H1085">
        <v>1</v>
      </c>
      <c r="I1085">
        <v>1</v>
      </c>
      <c r="J1085">
        <v>1</v>
      </c>
      <c r="K1085">
        <v>1</v>
      </c>
      <c r="L1085">
        <v>1</v>
      </c>
      <c r="M1085">
        <v>1</v>
      </c>
      <c r="N1085">
        <v>1</v>
      </c>
      <c r="O1085">
        <v>1</v>
      </c>
      <c r="P1085">
        <v>1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 s="11">
        <f>SUM(D1085:AA1085)</f>
        <v>24</v>
      </c>
    </row>
    <row r="1086" spans="1:28">
      <c r="B1086" s="86" t="s">
        <v>55</v>
      </c>
      <c r="AB1086" s="11">
        <f>SUM(D1086:AA1086)</f>
        <v>0</v>
      </c>
    </row>
    <row r="1087" spans="1:28">
      <c r="B1087" s="86" t="s">
        <v>56</v>
      </c>
      <c r="AB1087" s="11">
        <f>SUM(D1087:AA1087)</f>
        <v>0</v>
      </c>
    </row>
    <row r="1088" spans="1:28">
      <c r="B1088" s="86" t="s">
        <v>16</v>
      </c>
      <c r="AB1088" s="11">
        <f>SUM(D1088:AA1088)</f>
        <v>0</v>
      </c>
    </row>
    <row r="1089" spans="1:28">
      <c r="B1089" s="86"/>
      <c r="AB1089" s="11">
        <f>SUM(D1089:AA1089)</f>
        <v>0</v>
      </c>
    </row>
    <row r="1090" spans="1:28">
      <c r="B1090" s="86"/>
      <c r="T1090" s="11"/>
      <c r="AB1090" s="11"/>
    </row>
    <row r="1091" spans="1:28">
      <c r="B1091" s="86" t="s">
        <v>112</v>
      </c>
      <c r="AB1091" s="11">
        <f>SUM(D1091:AA1091)</f>
        <v>0</v>
      </c>
    </row>
    <row r="1092" spans="1:28">
      <c r="B1092" s="86" t="s">
        <v>108</v>
      </c>
      <c r="AB1092" s="11">
        <f>SUM(D1092:AA1092)</f>
        <v>0</v>
      </c>
    </row>
    <row r="1094" spans="1:28">
      <c r="A1094" s="83" t="s">
        <v>47</v>
      </c>
      <c r="B1094" s="86" t="s">
        <v>57</v>
      </c>
      <c r="D1094">
        <f t="shared" ref="D1094:I1094" si="354">SUM(D1096:D1099)</f>
        <v>1</v>
      </c>
      <c r="E1094">
        <f t="shared" si="354"/>
        <v>1</v>
      </c>
      <c r="F1094">
        <f t="shared" si="354"/>
        <v>1</v>
      </c>
      <c r="G1094">
        <f t="shared" si="354"/>
        <v>1</v>
      </c>
      <c r="H1094">
        <f t="shared" si="354"/>
        <v>1</v>
      </c>
      <c r="I1094">
        <f t="shared" si="354"/>
        <v>1</v>
      </c>
      <c r="J1094">
        <f>SUM(J1096:J1099)</f>
        <v>1</v>
      </c>
      <c r="K1094">
        <f>SUM(K1096:K1099)</f>
        <v>1</v>
      </c>
      <c r="L1094">
        <f t="shared" ref="L1094:AA1094" si="355">SUM(L1096:L1099)</f>
        <v>1</v>
      </c>
      <c r="M1094">
        <f t="shared" si="355"/>
        <v>1</v>
      </c>
      <c r="N1094">
        <f t="shared" si="355"/>
        <v>1</v>
      </c>
      <c r="O1094">
        <f t="shared" si="355"/>
        <v>1</v>
      </c>
      <c r="P1094">
        <f t="shared" si="355"/>
        <v>1</v>
      </c>
      <c r="Q1094">
        <f t="shared" si="355"/>
        <v>1</v>
      </c>
      <c r="R1094">
        <f t="shared" si="355"/>
        <v>1</v>
      </c>
      <c r="S1094">
        <f t="shared" si="355"/>
        <v>1</v>
      </c>
      <c r="T1094">
        <f t="shared" si="355"/>
        <v>1</v>
      </c>
      <c r="U1094">
        <f t="shared" si="355"/>
        <v>1</v>
      </c>
      <c r="V1094">
        <f t="shared" si="355"/>
        <v>1</v>
      </c>
      <c r="W1094">
        <f t="shared" si="355"/>
        <v>1</v>
      </c>
      <c r="X1094">
        <f t="shared" si="355"/>
        <v>1</v>
      </c>
      <c r="Y1094">
        <f t="shared" si="355"/>
        <v>1</v>
      </c>
      <c r="Z1094">
        <f t="shared" si="355"/>
        <v>1</v>
      </c>
      <c r="AA1094">
        <f t="shared" si="355"/>
        <v>1</v>
      </c>
      <c r="AB1094" s="11">
        <f>SUM(D1094:AA1094)</f>
        <v>24</v>
      </c>
    </row>
    <row r="1095" spans="1:28">
      <c r="B1095" s="86" t="s">
        <v>110</v>
      </c>
      <c r="D1095">
        <v>1</v>
      </c>
      <c r="E1095">
        <v>1</v>
      </c>
      <c r="F1095">
        <v>1</v>
      </c>
      <c r="G1095">
        <v>1</v>
      </c>
      <c r="H1095">
        <v>1</v>
      </c>
      <c r="I1095">
        <v>1</v>
      </c>
      <c r="J1095">
        <v>1</v>
      </c>
      <c r="K1095">
        <v>1</v>
      </c>
      <c r="L1095">
        <v>1</v>
      </c>
      <c r="M1095">
        <v>1</v>
      </c>
      <c r="N1095">
        <v>1</v>
      </c>
      <c r="O1095">
        <v>1</v>
      </c>
      <c r="P1095">
        <v>1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 s="11">
        <f t="shared" ref="AB1095:AB1102" si="356">SUM(D1095:AA1095)</f>
        <v>24</v>
      </c>
    </row>
    <row r="1096" spans="1:28">
      <c r="B1096" s="86" t="s">
        <v>107</v>
      </c>
      <c r="D1096">
        <f t="shared" ref="D1096:I1096" si="357">D1095*0.2</f>
        <v>0.2</v>
      </c>
      <c r="E1096">
        <f t="shared" si="357"/>
        <v>0.2</v>
      </c>
      <c r="F1096">
        <f t="shared" si="357"/>
        <v>0.2</v>
      </c>
      <c r="G1096">
        <f t="shared" si="357"/>
        <v>0.2</v>
      </c>
      <c r="H1096">
        <f t="shared" si="357"/>
        <v>0.2</v>
      </c>
      <c r="I1096">
        <f t="shared" si="357"/>
        <v>0.2</v>
      </c>
      <c r="J1096">
        <f>J1095*0.2</f>
        <v>0.2</v>
      </c>
      <c r="K1096" s="11">
        <f>K1095*0.2</f>
        <v>0.2</v>
      </c>
      <c r="L1096">
        <f t="shared" ref="L1096:AA1096" si="358">L1095*0.2</f>
        <v>0.2</v>
      </c>
      <c r="M1096">
        <f t="shared" si="358"/>
        <v>0.2</v>
      </c>
      <c r="N1096">
        <f t="shared" si="358"/>
        <v>0.2</v>
      </c>
      <c r="O1096">
        <f t="shared" si="358"/>
        <v>0.2</v>
      </c>
      <c r="P1096">
        <f t="shared" si="358"/>
        <v>0.2</v>
      </c>
      <c r="Q1096">
        <f t="shared" si="358"/>
        <v>0.2</v>
      </c>
      <c r="R1096">
        <f t="shared" si="358"/>
        <v>0.2</v>
      </c>
      <c r="S1096">
        <f t="shared" si="358"/>
        <v>0.2</v>
      </c>
      <c r="T1096">
        <f t="shared" si="358"/>
        <v>0.2</v>
      </c>
      <c r="U1096">
        <f t="shared" si="358"/>
        <v>0.2</v>
      </c>
      <c r="V1096">
        <f t="shared" si="358"/>
        <v>0.2</v>
      </c>
      <c r="W1096">
        <f t="shared" si="358"/>
        <v>0.2</v>
      </c>
      <c r="X1096">
        <f t="shared" si="358"/>
        <v>0.2</v>
      </c>
      <c r="Y1096">
        <f t="shared" si="358"/>
        <v>0.2</v>
      </c>
      <c r="Z1096">
        <f t="shared" si="358"/>
        <v>0.2</v>
      </c>
      <c r="AA1096">
        <f t="shared" si="358"/>
        <v>0.2</v>
      </c>
      <c r="AB1096" s="11">
        <f t="shared" si="356"/>
        <v>4.8000000000000016</v>
      </c>
    </row>
    <row r="1097" spans="1:28">
      <c r="B1097" s="86" t="s">
        <v>105</v>
      </c>
      <c r="AB1097" s="11">
        <f t="shared" si="356"/>
        <v>0</v>
      </c>
    </row>
    <row r="1098" spans="1:28">
      <c r="B1098" s="86" t="s">
        <v>74</v>
      </c>
      <c r="D1098">
        <f>D1095*0.8</f>
        <v>0.8</v>
      </c>
      <c r="E1098">
        <f>E1095*0.8</f>
        <v>0.8</v>
      </c>
      <c r="F1098">
        <f>F1095*0.8</f>
        <v>0.8</v>
      </c>
      <c r="G1098">
        <f>G1095*0.8</f>
        <v>0.8</v>
      </c>
      <c r="H1098">
        <f t="shared" ref="H1098:AA1098" si="359">H1095*0.8</f>
        <v>0.8</v>
      </c>
      <c r="I1098">
        <f t="shared" si="359"/>
        <v>0.8</v>
      </c>
      <c r="J1098">
        <f t="shared" si="359"/>
        <v>0.8</v>
      </c>
      <c r="K1098">
        <f t="shared" si="359"/>
        <v>0.8</v>
      </c>
      <c r="L1098">
        <f t="shared" si="359"/>
        <v>0.8</v>
      </c>
      <c r="M1098">
        <f t="shared" si="359"/>
        <v>0.8</v>
      </c>
      <c r="N1098">
        <f t="shared" si="359"/>
        <v>0.8</v>
      </c>
      <c r="O1098">
        <f t="shared" si="359"/>
        <v>0.8</v>
      </c>
      <c r="P1098">
        <f t="shared" si="359"/>
        <v>0.8</v>
      </c>
      <c r="Q1098">
        <f t="shared" si="359"/>
        <v>0.8</v>
      </c>
      <c r="R1098">
        <f t="shared" si="359"/>
        <v>0.8</v>
      </c>
      <c r="S1098">
        <f t="shared" si="359"/>
        <v>0.8</v>
      </c>
      <c r="T1098">
        <f t="shared" si="359"/>
        <v>0.8</v>
      </c>
      <c r="U1098">
        <f t="shared" si="359"/>
        <v>0.8</v>
      </c>
      <c r="V1098">
        <f t="shared" si="359"/>
        <v>0.8</v>
      </c>
      <c r="W1098">
        <f t="shared" si="359"/>
        <v>0.8</v>
      </c>
      <c r="X1098">
        <f t="shared" si="359"/>
        <v>0.8</v>
      </c>
      <c r="Y1098">
        <f t="shared" si="359"/>
        <v>0.8</v>
      </c>
      <c r="Z1098">
        <f t="shared" si="359"/>
        <v>0.8</v>
      </c>
      <c r="AA1098">
        <f t="shared" si="359"/>
        <v>0.8</v>
      </c>
      <c r="AB1098" s="11">
        <f t="shared" si="356"/>
        <v>19.200000000000006</v>
      </c>
    </row>
    <row r="1099" spans="1:28">
      <c r="B1099" s="86" t="s">
        <v>73</v>
      </c>
      <c r="AB1099" s="11">
        <f t="shared" si="356"/>
        <v>0</v>
      </c>
    </row>
    <row r="1100" spans="1:28">
      <c r="B1100" s="86"/>
      <c r="AB1100" s="11">
        <f t="shared" si="356"/>
        <v>0</v>
      </c>
    </row>
    <row r="1101" spans="1:28">
      <c r="B1101" s="86"/>
      <c r="AB1101" s="11">
        <f t="shared" si="356"/>
        <v>0</v>
      </c>
    </row>
    <row r="1102" spans="1:28">
      <c r="B1102" s="86" t="s">
        <v>113</v>
      </c>
      <c r="AB1102" s="11">
        <f t="shared" si="356"/>
        <v>0</v>
      </c>
    </row>
    <row r="1104" spans="1:28" ht="15">
      <c r="A1104" s="83" t="s">
        <v>3</v>
      </c>
      <c r="B1104" s="134" t="s">
        <v>60</v>
      </c>
      <c r="C1104" s="135">
        <v>39823</v>
      </c>
      <c r="G1104" s="84"/>
      <c r="H1104" s="84"/>
      <c r="I1104" s="84"/>
      <c r="J1104" s="84"/>
      <c r="K1104" s="84"/>
      <c r="AB1104" s="128"/>
    </row>
    <row r="1105" spans="1:28">
      <c r="B1105" s="86" t="s">
        <v>51</v>
      </c>
      <c r="D1105" t="s">
        <v>215</v>
      </c>
      <c r="L1105" t="s">
        <v>217</v>
      </c>
      <c r="T1105" t="s">
        <v>292</v>
      </c>
      <c r="AB1105" s="11">
        <f>SUM(AB1107:AB1110)</f>
        <v>24</v>
      </c>
    </row>
    <row r="1106" spans="1:28">
      <c r="B1106" s="86" t="s">
        <v>53</v>
      </c>
      <c r="C1106" s="90" t="s">
        <v>87</v>
      </c>
      <c r="D1106">
        <v>0</v>
      </c>
      <c r="E1106">
        <v>1</v>
      </c>
      <c r="F1106">
        <v>2</v>
      </c>
      <c r="G1106">
        <v>3</v>
      </c>
      <c r="H1106">
        <v>4</v>
      </c>
      <c r="I1106">
        <v>5</v>
      </c>
      <c r="J1106">
        <v>6</v>
      </c>
      <c r="K1106">
        <v>7</v>
      </c>
      <c r="L1106">
        <v>8</v>
      </c>
      <c r="M1106">
        <v>9</v>
      </c>
      <c r="N1106">
        <v>10</v>
      </c>
      <c r="O1106">
        <v>11</v>
      </c>
      <c r="P1106">
        <v>12</v>
      </c>
      <c r="Q1106">
        <v>13</v>
      </c>
      <c r="R1106">
        <v>14</v>
      </c>
      <c r="S1106">
        <v>15</v>
      </c>
      <c r="T1106">
        <v>16</v>
      </c>
      <c r="U1106">
        <v>17</v>
      </c>
      <c r="V1106">
        <v>18</v>
      </c>
      <c r="W1106">
        <v>19</v>
      </c>
      <c r="X1106">
        <v>20</v>
      </c>
      <c r="Y1106">
        <v>21</v>
      </c>
      <c r="Z1106">
        <v>22</v>
      </c>
      <c r="AA1106">
        <v>23</v>
      </c>
      <c r="AB1106" s="86" t="s">
        <v>57</v>
      </c>
    </row>
    <row r="1107" spans="1:28">
      <c r="B1107" s="86" t="s">
        <v>54</v>
      </c>
      <c r="D1107">
        <v>1</v>
      </c>
      <c r="E1107">
        <v>1</v>
      </c>
      <c r="F1107">
        <v>1</v>
      </c>
      <c r="G1107">
        <v>1</v>
      </c>
      <c r="H1107">
        <v>1</v>
      </c>
      <c r="I1107">
        <v>1</v>
      </c>
      <c r="J1107">
        <v>1</v>
      </c>
      <c r="K1107">
        <v>1</v>
      </c>
      <c r="L1107">
        <v>1</v>
      </c>
      <c r="M1107">
        <v>1</v>
      </c>
      <c r="N1107">
        <v>1</v>
      </c>
      <c r="O1107">
        <v>1</v>
      </c>
      <c r="P1107">
        <v>1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 s="11">
        <f t="shared" ref="AB1107:AB1112" si="360">SUM(D1107:AA1107)</f>
        <v>24</v>
      </c>
    </row>
    <row r="1108" spans="1:28">
      <c r="B1108" s="86" t="s">
        <v>55</v>
      </c>
      <c r="AB1108" s="11">
        <f t="shared" si="360"/>
        <v>0</v>
      </c>
    </row>
    <row r="1109" spans="1:28">
      <c r="B1109" s="86" t="s">
        <v>56</v>
      </c>
      <c r="P1109" t="s">
        <v>79</v>
      </c>
      <c r="AB1109" s="11">
        <f t="shared" si="360"/>
        <v>0</v>
      </c>
    </row>
    <row r="1110" spans="1:28">
      <c r="B1110" s="86" t="s">
        <v>16</v>
      </c>
      <c r="T1110" s="11"/>
      <c r="AB1110" s="11">
        <f t="shared" si="360"/>
        <v>0</v>
      </c>
    </row>
    <row r="1111" spans="1:28">
      <c r="B1111" s="86"/>
      <c r="T1111" s="11"/>
      <c r="AB1111" s="11">
        <f t="shared" si="360"/>
        <v>0</v>
      </c>
    </row>
    <row r="1112" spans="1:28">
      <c r="B1112" s="86"/>
      <c r="T1112" s="11"/>
      <c r="AB1112" s="11">
        <f t="shared" si="360"/>
        <v>0</v>
      </c>
    </row>
    <row r="1113" spans="1:28">
      <c r="B1113" s="86"/>
      <c r="T1113" s="11"/>
      <c r="AB1113" s="11"/>
    </row>
    <row r="1114" spans="1:28">
      <c r="B1114" s="86" t="s">
        <v>112</v>
      </c>
      <c r="AB1114" s="11">
        <f>SUM(D1114:AA1114)</f>
        <v>0</v>
      </c>
    </row>
    <row r="1115" spans="1:28">
      <c r="B1115" s="86" t="s">
        <v>108</v>
      </c>
      <c r="AB1115" s="11">
        <f>SUM(D1115:AA1115)</f>
        <v>0</v>
      </c>
    </row>
    <row r="1117" spans="1:28">
      <c r="A1117" s="83" t="s">
        <v>47</v>
      </c>
      <c r="B1117" s="86" t="s">
        <v>57</v>
      </c>
      <c r="D1117">
        <f t="shared" ref="D1117:K1117" si="361">SUM(D1119:D1122)</f>
        <v>1</v>
      </c>
      <c r="E1117">
        <f t="shared" si="361"/>
        <v>1</v>
      </c>
      <c r="F1117">
        <f t="shared" si="361"/>
        <v>1</v>
      </c>
      <c r="G1117">
        <f t="shared" si="361"/>
        <v>1</v>
      </c>
      <c r="H1117">
        <f t="shared" si="361"/>
        <v>1</v>
      </c>
      <c r="I1117">
        <f t="shared" si="361"/>
        <v>1</v>
      </c>
      <c r="J1117">
        <f t="shared" si="361"/>
        <v>1</v>
      </c>
      <c r="K1117">
        <f t="shared" si="361"/>
        <v>1</v>
      </c>
      <c r="L1117">
        <f>SUM(L1119:L1122)</f>
        <v>1</v>
      </c>
      <c r="M1117">
        <f t="shared" ref="M1117:AA1117" si="362">SUM(M1119:M1122)</f>
        <v>1</v>
      </c>
      <c r="N1117">
        <f t="shared" si="362"/>
        <v>1</v>
      </c>
      <c r="O1117">
        <f t="shared" si="362"/>
        <v>1</v>
      </c>
      <c r="P1117">
        <f t="shared" si="362"/>
        <v>1</v>
      </c>
      <c r="Q1117">
        <f t="shared" si="362"/>
        <v>1</v>
      </c>
      <c r="R1117">
        <f t="shared" si="362"/>
        <v>1</v>
      </c>
      <c r="S1117">
        <f t="shared" si="362"/>
        <v>1</v>
      </c>
      <c r="T1117">
        <f t="shared" si="362"/>
        <v>1</v>
      </c>
      <c r="U1117">
        <f t="shared" si="362"/>
        <v>1</v>
      </c>
      <c r="V1117">
        <f t="shared" si="362"/>
        <v>1</v>
      </c>
      <c r="W1117">
        <f t="shared" si="362"/>
        <v>1</v>
      </c>
      <c r="X1117">
        <f t="shared" si="362"/>
        <v>1</v>
      </c>
      <c r="Y1117">
        <f t="shared" si="362"/>
        <v>1</v>
      </c>
      <c r="Z1117">
        <f t="shared" si="362"/>
        <v>1</v>
      </c>
      <c r="AA1117">
        <f t="shared" si="362"/>
        <v>1</v>
      </c>
      <c r="AB1117" s="11">
        <f t="shared" ref="AB1117:AB1123" si="363">SUM(D1117:AA1117)</f>
        <v>24</v>
      </c>
    </row>
    <row r="1118" spans="1:28">
      <c r="B1118" s="86" t="s">
        <v>110</v>
      </c>
      <c r="D1118">
        <v>1</v>
      </c>
      <c r="E1118">
        <v>1</v>
      </c>
      <c r="F1118">
        <v>1</v>
      </c>
      <c r="G1118">
        <v>1</v>
      </c>
      <c r="H1118">
        <v>1</v>
      </c>
      <c r="I1118">
        <v>1</v>
      </c>
      <c r="J1118">
        <v>1</v>
      </c>
      <c r="K1118">
        <v>1</v>
      </c>
      <c r="L1118">
        <v>1</v>
      </c>
      <c r="M1118">
        <v>1</v>
      </c>
      <c r="N1118">
        <v>1</v>
      </c>
      <c r="O1118">
        <v>1</v>
      </c>
      <c r="P1118">
        <v>1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 s="11">
        <f t="shared" si="363"/>
        <v>24</v>
      </c>
    </row>
    <row r="1119" spans="1:28">
      <c r="B1119" s="86" t="s">
        <v>107</v>
      </c>
      <c r="D1119">
        <f t="shared" ref="D1119:I1119" si="364">D1118*0.2</f>
        <v>0.2</v>
      </c>
      <c r="E1119">
        <f t="shared" si="364"/>
        <v>0.2</v>
      </c>
      <c r="F1119">
        <f t="shared" si="364"/>
        <v>0.2</v>
      </c>
      <c r="G1119">
        <f t="shared" si="364"/>
        <v>0.2</v>
      </c>
      <c r="H1119">
        <f t="shared" si="364"/>
        <v>0.2</v>
      </c>
      <c r="I1119">
        <f t="shared" si="364"/>
        <v>0.2</v>
      </c>
      <c r="J1119">
        <f>J1118*0.2</f>
        <v>0.2</v>
      </c>
      <c r="K1119" s="11">
        <f>K1118*0.2</f>
        <v>0.2</v>
      </c>
      <c r="L1119">
        <f t="shared" ref="L1119:AA1119" si="365">L1118*0.2</f>
        <v>0.2</v>
      </c>
      <c r="M1119">
        <f t="shared" si="365"/>
        <v>0.2</v>
      </c>
      <c r="N1119">
        <f t="shared" si="365"/>
        <v>0.2</v>
      </c>
      <c r="O1119">
        <f t="shared" si="365"/>
        <v>0.2</v>
      </c>
      <c r="P1119">
        <f t="shared" si="365"/>
        <v>0.2</v>
      </c>
      <c r="Q1119">
        <f t="shared" si="365"/>
        <v>0.2</v>
      </c>
      <c r="R1119">
        <f t="shared" si="365"/>
        <v>0.2</v>
      </c>
      <c r="S1119">
        <f t="shared" si="365"/>
        <v>0.2</v>
      </c>
      <c r="T1119">
        <f t="shared" si="365"/>
        <v>0.2</v>
      </c>
      <c r="U1119">
        <f t="shared" si="365"/>
        <v>0.2</v>
      </c>
      <c r="V1119">
        <f t="shared" si="365"/>
        <v>0.2</v>
      </c>
      <c r="W1119">
        <f t="shared" si="365"/>
        <v>0.2</v>
      </c>
      <c r="X1119">
        <f t="shared" si="365"/>
        <v>0.2</v>
      </c>
      <c r="Y1119">
        <f t="shared" si="365"/>
        <v>0.2</v>
      </c>
      <c r="Z1119">
        <f t="shared" si="365"/>
        <v>0.2</v>
      </c>
      <c r="AA1119">
        <f t="shared" si="365"/>
        <v>0.2</v>
      </c>
      <c r="AB1119" s="11">
        <f t="shared" si="363"/>
        <v>4.8000000000000016</v>
      </c>
    </row>
    <row r="1120" spans="1:28">
      <c r="B1120" s="86" t="s">
        <v>105</v>
      </c>
      <c r="AB1120" s="11">
        <f t="shared" si="363"/>
        <v>0</v>
      </c>
    </row>
    <row r="1121" spans="1:31">
      <c r="B1121" s="86" t="s">
        <v>74</v>
      </c>
      <c r="D1121">
        <f t="shared" ref="D1121:V1121" si="366">D1118*0.8</f>
        <v>0.8</v>
      </c>
      <c r="E1121">
        <f t="shared" si="366"/>
        <v>0.8</v>
      </c>
      <c r="F1121">
        <f t="shared" si="366"/>
        <v>0.8</v>
      </c>
      <c r="G1121">
        <f t="shared" si="366"/>
        <v>0.8</v>
      </c>
      <c r="H1121">
        <f t="shared" si="366"/>
        <v>0.8</v>
      </c>
      <c r="I1121">
        <f t="shared" si="366"/>
        <v>0.8</v>
      </c>
      <c r="J1121">
        <f t="shared" si="366"/>
        <v>0.8</v>
      </c>
      <c r="K1121">
        <f t="shared" si="366"/>
        <v>0.8</v>
      </c>
      <c r="L1121">
        <f t="shared" si="366"/>
        <v>0.8</v>
      </c>
      <c r="M1121">
        <f t="shared" si="366"/>
        <v>0.8</v>
      </c>
      <c r="N1121">
        <f t="shared" si="366"/>
        <v>0.8</v>
      </c>
      <c r="O1121">
        <f t="shared" si="366"/>
        <v>0.8</v>
      </c>
      <c r="P1121">
        <f t="shared" si="366"/>
        <v>0.8</v>
      </c>
      <c r="Q1121">
        <f t="shared" si="366"/>
        <v>0.8</v>
      </c>
      <c r="R1121">
        <f t="shared" si="366"/>
        <v>0.8</v>
      </c>
      <c r="S1121">
        <f t="shared" si="366"/>
        <v>0.8</v>
      </c>
      <c r="T1121">
        <f t="shared" si="366"/>
        <v>0.8</v>
      </c>
      <c r="U1121">
        <f t="shared" si="366"/>
        <v>0.8</v>
      </c>
      <c r="V1121">
        <f t="shared" si="366"/>
        <v>0.8</v>
      </c>
      <c r="W1121">
        <f>W1118*0.8</f>
        <v>0.8</v>
      </c>
      <c r="X1121">
        <f>X1118*0.8</f>
        <v>0.8</v>
      </c>
      <c r="Y1121">
        <f>Y1118*0.8</f>
        <v>0.8</v>
      </c>
      <c r="Z1121">
        <f>Z1118*0.8</f>
        <v>0.8</v>
      </c>
      <c r="AA1121">
        <f>AA1118*0.8</f>
        <v>0.8</v>
      </c>
      <c r="AB1121" s="11">
        <f t="shared" si="363"/>
        <v>19.200000000000006</v>
      </c>
    </row>
    <row r="1122" spans="1:31">
      <c r="B1122" s="86" t="s">
        <v>73</v>
      </c>
      <c r="AB1122" s="11">
        <f t="shared" si="363"/>
        <v>0</v>
      </c>
    </row>
    <row r="1123" spans="1:31">
      <c r="B1123" s="86"/>
      <c r="AB1123" s="11">
        <f t="shared" si="363"/>
        <v>0</v>
      </c>
    </row>
    <row r="1124" spans="1:31">
      <c r="B1124" s="86"/>
      <c r="AB1124" s="11"/>
    </row>
    <row r="1125" spans="1:31">
      <c r="B1125" s="86"/>
      <c r="AB1125" s="11"/>
    </row>
    <row r="1126" spans="1:31">
      <c r="B1126" s="86" t="s">
        <v>113</v>
      </c>
      <c r="AB1126" s="11">
        <f>SUM(D1126:AA1126)</f>
        <v>0</v>
      </c>
    </row>
    <row r="1128" spans="1:31" ht="15">
      <c r="A1128" s="83" t="s">
        <v>3</v>
      </c>
      <c r="B1128" s="134" t="s">
        <v>61</v>
      </c>
      <c r="C1128" s="135">
        <v>39824</v>
      </c>
      <c r="G1128" s="84"/>
      <c r="H1128" s="84"/>
      <c r="I1128" s="84"/>
      <c r="J1128" s="84"/>
      <c r="K1128" s="84"/>
      <c r="AB1128" s="128"/>
    </row>
    <row r="1129" spans="1:31">
      <c r="B1129" s="86" t="s">
        <v>51</v>
      </c>
      <c r="D1129" t="s">
        <v>219</v>
      </c>
      <c r="P1129" t="s">
        <v>216</v>
      </c>
      <c r="AB1129" s="11">
        <f>SUM(AB1131:AB1134)</f>
        <v>24</v>
      </c>
    </row>
    <row r="1130" spans="1:31">
      <c r="B1130" s="86" t="s">
        <v>53</v>
      </c>
      <c r="C1130" s="90" t="s">
        <v>87</v>
      </c>
      <c r="D1130">
        <v>0</v>
      </c>
      <c r="E1130">
        <v>1</v>
      </c>
      <c r="F1130">
        <v>2</v>
      </c>
      <c r="G1130">
        <v>3</v>
      </c>
      <c r="H1130">
        <v>4</v>
      </c>
      <c r="I1130">
        <v>5</v>
      </c>
      <c r="J1130">
        <v>6</v>
      </c>
      <c r="K1130">
        <v>7</v>
      </c>
      <c r="L1130">
        <v>8</v>
      </c>
      <c r="M1130">
        <v>9</v>
      </c>
      <c r="N1130">
        <v>10</v>
      </c>
      <c r="O1130">
        <v>11</v>
      </c>
      <c r="P1130">
        <v>12</v>
      </c>
      <c r="Q1130">
        <v>13</v>
      </c>
      <c r="R1130">
        <v>14</v>
      </c>
      <c r="S1130">
        <v>15</v>
      </c>
      <c r="T1130">
        <v>16</v>
      </c>
      <c r="U1130">
        <v>17</v>
      </c>
      <c r="V1130">
        <v>18</v>
      </c>
      <c r="W1130">
        <v>19</v>
      </c>
      <c r="X1130">
        <v>20</v>
      </c>
      <c r="Y1130">
        <v>21</v>
      </c>
      <c r="Z1130">
        <v>22</v>
      </c>
      <c r="AA1130">
        <v>23</v>
      </c>
      <c r="AB1130" s="86" t="s">
        <v>57</v>
      </c>
    </row>
    <row r="1131" spans="1:31">
      <c r="B1131" s="86" t="s">
        <v>54</v>
      </c>
      <c r="D1131">
        <v>1</v>
      </c>
      <c r="E1131">
        <v>1</v>
      </c>
      <c r="F1131">
        <v>1</v>
      </c>
      <c r="G1131">
        <v>1</v>
      </c>
      <c r="H1131">
        <v>1</v>
      </c>
      <c r="I1131">
        <v>1</v>
      </c>
      <c r="J1131">
        <v>1</v>
      </c>
      <c r="K1131">
        <v>1</v>
      </c>
      <c r="L1131">
        <v>1</v>
      </c>
      <c r="M1131">
        <v>1</v>
      </c>
      <c r="N1131">
        <v>1</v>
      </c>
      <c r="O1131">
        <v>1</v>
      </c>
      <c r="P1131">
        <v>1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0.9</v>
      </c>
      <c r="Y1131">
        <v>0.6</v>
      </c>
      <c r="Z1131">
        <v>1</v>
      </c>
      <c r="AA1131">
        <v>1</v>
      </c>
      <c r="AB1131" s="11">
        <f>SUM(D1131:AA1131)</f>
        <v>23.5</v>
      </c>
    </row>
    <row r="1132" spans="1:31">
      <c r="B1132" s="86" t="s">
        <v>55</v>
      </c>
      <c r="Y1132">
        <v>0.2</v>
      </c>
      <c r="AB1132" s="11">
        <f t="shared" ref="AB1132:AB1139" si="367">SUM(D1132:AA1132)</f>
        <v>0.2</v>
      </c>
    </row>
    <row r="1133" spans="1:31">
      <c r="B1133" s="86" t="s">
        <v>56</v>
      </c>
      <c r="AB1133" s="11">
        <f t="shared" si="367"/>
        <v>0</v>
      </c>
    </row>
    <row r="1134" spans="1:31">
      <c r="B1134" s="86" t="s">
        <v>16</v>
      </c>
      <c r="T1134" s="11"/>
      <c r="X1134">
        <v>0.1</v>
      </c>
      <c r="Y1134">
        <v>0.2</v>
      </c>
      <c r="AB1134" s="11">
        <f t="shared" si="367"/>
        <v>0.30000000000000004</v>
      </c>
    </row>
    <row r="1135" spans="1:31">
      <c r="B1135" s="86" t="s">
        <v>296</v>
      </c>
      <c r="T1135" s="11"/>
      <c r="X1135">
        <v>0.1</v>
      </c>
      <c r="AB1135" s="11">
        <f t="shared" si="367"/>
        <v>0.1</v>
      </c>
    </row>
    <row r="1136" spans="1:31">
      <c r="B1136" s="86" t="s">
        <v>297</v>
      </c>
      <c r="T1136" s="11"/>
      <c r="Y1136">
        <v>0.2</v>
      </c>
      <c r="AB1136" s="11">
        <f t="shared" si="367"/>
        <v>0.2</v>
      </c>
      <c r="AD1136" s="11">
        <v>0.2</v>
      </c>
      <c r="AE1136" t="s">
        <v>299</v>
      </c>
    </row>
    <row r="1137" spans="1:30">
      <c r="B1137" s="86"/>
      <c r="T1137" s="11"/>
      <c r="AB1137" s="11"/>
    </row>
    <row r="1138" spans="1:30">
      <c r="B1138" s="86" t="s">
        <v>112</v>
      </c>
      <c r="X1138">
        <v>1</v>
      </c>
      <c r="AB1138" s="15">
        <f t="shared" si="367"/>
        <v>1</v>
      </c>
    </row>
    <row r="1139" spans="1:30">
      <c r="B1139" s="86" t="s">
        <v>108</v>
      </c>
      <c r="AB1139" s="15">
        <f t="shared" si="367"/>
        <v>0</v>
      </c>
    </row>
    <row r="1141" spans="1:30">
      <c r="A1141" s="83" t="s">
        <v>47</v>
      </c>
      <c r="B1141" s="86" t="s">
        <v>57</v>
      </c>
      <c r="D1141">
        <f t="shared" ref="D1141:I1141" si="368">SUM(D1143:D1146)</f>
        <v>1</v>
      </c>
      <c r="E1141">
        <f t="shared" si="368"/>
        <v>1</v>
      </c>
      <c r="F1141">
        <f t="shared" si="368"/>
        <v>1</v>
      </c>
      <c r="G1141">
        <f t="shared" si="368"/>
        <v>1</v>
      </c>
      <c r="H1141">
        <f t="shared" si="368"/>
        <v>1</v>
      </c>
      <c r="I1141">
        <f t="shared" si="368"/>
        <v>1</v>
      </c>
      <c r="J1141">
        <f>SUM(J1143:J1146)</f>
        <v>1</v>
      </c>
      <c r="K1141">
        <f t="shared" ref="K1141:AA1141" si="369">SUM(K1143:K1146)</f>
        <v>1</v>
      </c>
      <c r="L1141">
        <f t="shared" si="369"/>
        <v>1</v>
      </c>
      <c r="M1141">
        <f t="shared" si="369"/>
        <v>1</v>
      </c>
      <c r="N1141">
        <f t="shared" si="369"/>
        <v>1</v>
      </c>
      <c r="O1141">
        <f t="shared" si="369"/>
        <v>1</v>
      </c>
      <c r="P1141">
        <f t="shared" si="369"/>
        <v>1</v>
      </c>
      <c r="Q1141">
        <f t="shared" si="369"/>
        <v>1</v>
      </c>
      <c r="R1141">
        <f t="shared" si="369"/>
        <v>1</v>
      </c>
      <c r="S1141">
        <f t="shared" si="369"/>
        <v>1</v>
      </c>
      <c r="T1141">
        <f t="shared" si="369"/>
        <v>1</v>
      </c>
      <c r="U1141">
        <f t="shared" si="369"/>
        <v>1</v>
      </c>
      <c r="V1141">
        <f t="shared" si="369"/>
        <v>1</v>
      </c>
      <c r="W1141">
        <f t="shared" si="369"/>
        <v>1</v>
      </c>
      <c r="X1141">
        <f t="shared" si="369"/>
        <v>1</v>
      </c>
      <c r="Y1141">
        <f t="shared" si="369"/>
        <v>0.99999999999999989</v>
      </c>
      <c r="Z1141">
        <f t="shared" si="369"/>
        <v>1</v>
      </c>
      <c r="AA1141">
        <f t="shared" si="369"/>
        <v>1</v>
      </c>
      <c r="AB1141" s="11">
        <f>SUM(D1141:AA1141)</f>
        <v>24</v>
      </c>
    </row>
    <row r="1142" spans="1:30">
      <c r="B1142" s="86" t="s">
        <v>110</v>
      </c>
      <c r="D1142">
        <v>1</v>
      </c>
      <c r="E1142">
        <v>1</v>
      </c>
      <c r="F1142">
        <v>1</v>
      </c>
      <c r="G1142">
        <v>1</v>
      </c>
      <c r="H1142">
        <v>1</v>
      </c>
      <c r="I1142">
        <v>1</v>
      </c>
      <c r="J1142">
        <v>1</v>
      </c>
      <c r="K1142">
        <v>1</v>
      </c>
      <c r="L1142">
        <v>1</v>
      </c>
      <c r="M1142">
        <v>1</v>
      </c>
      <c r="N1142">
        <v>1</v>
      </c>
      <c r="O1142">
        <v>1</v>
      </c>
      <c r="P1142">
        <v>1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0.9</v>
      </c>
      <c r="Y1142">
        <v>0.7</v>
      </c>
      <c r="Z1142">
        <v>1</v>
      </c>
      <c r="AA1142">
        <v>1</v>
      </c>
      <c r="AB1142" s="11">
        <f>SUM(D1142:AA1142)</f>
        <v>23.599999999999998</v>
      </c>
    </row>
    <row r="1143" spans="1:30">
      <c r="B1143" s="86" t="s">
        <v>107</v>
      </c>
      <c r="D1143">
        <f t="shared" ref="D1143:I1143" si="370">D1142*0.2</f>
        <v>0.2</v>
      </c>
      <c r="E1143">
        <f t="shared" si="370"/>
        <v>0.2</v>
      </c>
      <c r="F1143">
        <f t="shared" si="370"/>
        <v>0.2</v>
      </c>
      <c r="G1143">
        <f t="shared" si="370"/>
        <v>0.2</v>
      </c>
      <c r="H1143">
        <f t="shared" si="370"/>
        <v>0.2</v>
      </c>
      <c r="I1143">
        <f t="shared" si="370"/>
        <v>0.2</v>
      </c>
      <c r="J1143">
        <f>J1142*0.2</f>
        <v>0.2</v>
      </c>
      <c r="K1143" s="11">
        <f>K1142*0.2</f>
        <v>0.2</v>
      </c>
      <c r="L1143">
        <f t="shared" ref="L1143:AA1143" si="371">L1142*0.2</f>
        <v>0.2</v>
      </c>
      <c r="M1143">
        <f t="shared" si="371"/>
        <v>0.2</v>
      </c>
      <c r="N1143">
        <f t="shared" si="371"/>
        <v>0.2</v>
      </c>
      <c r="O1143">
        <f t="shared" si="371"/>
        <v>0.2</v>
      </c>
      <c r="P1143">
        <f t="shared" si="371"/>
        <v>0.2</v>
      </c>
      <c r="Q1143">
        <f t="shared" si="371"/>
        <v>0.2</v>
      </c>
      <c r="R1143">
        <f t="shared" si="371"/>
        <v>0.2</v>
      </c>
      <c r="S1143">
        <f t="shared" si="371"/>
        <v>0.2</v>
      </c>
      <c r="T1143">
        <f t="shared" si="371"/>
        <v>0.2</v>
      </c>
      <c r="U1143">
        <f t="shared" si="371"/>
        <v>0.2</v>
      </c>
      <c r="V1143">
        <f t="shared" si="371"/>
        <v>0.2</v>
      </c>
      <c r="W1143">
        <f t="shared" si="371"/>
        <v>0.2</v>
      </c>
      <c r="X1143">
        <f t="shared" si="371"/>
        <v>0.18000000000000002</v>
      </c>
      <c r="Y1143">
        <f t="shared" si="371"/>
        <v>0.13999999999999999</v>
      </c>
      <c r="Z1143">
        <f t="shared" si="371"/>
        <v>0.2</v>
      </c>
      <c r="AA1143">
        <f t="shared" si="371"/>
        <v>0.2</v>
      </c>
      <c r="AB1143" s="11">
        <f t="shared" ref="AB1143:AB1148" si="372">SUM(D1143:AA1143)</f>
        <v>4.7200000000000006</v>
      </c>
    </row>
    <row r="1144" spans="1:30">
      <c r="B1144" s="86" t="s">
        <v>105</v>
      </c>
      <c r="X1144">
        <v>0.1</v>
      </c>
      <c r="Y1144">
        <v>0.3</v>
      </c>
      <c r="AB1144" s="11">
        <f t="shared" si="372"/>
        <v>0.4</v>
      </c>
    </row>
    <row r="1145" spans="1:30">
      <c r="B1145" s="86" t="s">
        <v>74</v>
      </c>
      <c r="D1145">
        <f>D1142*0.8</f>
        <v>0.8</v>
      </c>
      <c r="E1145">
        <f>E1142*0.8</f>
        <v>0.8</v>
      </c>
      <c r="F1145">
        <f>F1142*0.8</f>
        <v>0.8</v>
      </c>
      <c r="G1145">
        <f>G1142*0.8</f>
        <v>0.8</v>
      </c>
      <c r="H1145">
        <f t="shared" ref="H1145:AA1145" si="373">H1142*0.8</f>
        <v>0.8</v>
      </c>
      <c r="I1145">
        <f t="shared" si="373"/>
        <v>0.8</v>
      </c>
      <c r="J1145">
        <f t="shared" si="373"/>
        <v>0.8</v>
      </c>
      <c r="K1145">
        <f t="shared" si="373"/>
        <v>0.8</v>
      </c>
      <c r="L1145">
        <f t="shared" si="373"/>
        <v>0.8</v>
      </c>
      <c r="M1145">
        <f t="shared" si="373"/>
        <v>0.8</v>
      </c>
      <c r="N1145">
        <f t="shared" si="373"/>
        <v>0.8</v>
      </c>
      <c r="O1145">
        <f t="shared" si="373"/>
        <v>0.8</v>
      </c>
      <c r="P1145">
        <f t="shared" si="373"/>
        <v>0.8</v>
      </c>
      <c r="Q1145">
        <f t="shared" si="373"/>
        <v>0.8</v>
      </c>
      <c r="R1145">
        <f t="shared" si="373"/>
        <v>0.8</v>
      </c>
      <c r="S1145">
        <f t="shared" si="373"/>
        <v>0.8</v>
      </c>
      <c r="T1145">
        <f t="shared" si="373"/>
        <v>0.8</v>
      </c>
      <c r="U1145">
        <f t="shared" si="373"/>
        <v>0.8</v>
      </c>
      <c r="V1145">
        <f t="shared" si="373"/>
        <v>0.8</v>
      </c>
      <c r="W1145">
        <f t="shared" si="373"/>
        <v>0.8</v>
      </c>
      <c r="X1145">
        <f t="shared" si="373"/>
        <v>0.72000000000000008</v>
      </c>
      <c r="Y1145">
        <f t="shared" si="373"/>
        <v>0.55999999999999994</v>
      </c>
      <c r="Z1145">
        <f t="shared" si="373"/>
        <v>0.8</v>
      </c>
      <c r="AA1145">
        <f t="shared" si="373"/>
        <v>0.8</v>
      </c>
      <c r="AB1145" s="11">
        <f t="shared" si="372"/>
        <v>18.880000000000003</v>
      </c>
    </row>
    <row r="1146" spans="1:30">
      <c r="B1146" s="86" t="s">
        <v>73</v>
      </c>
      <c r="AB1146" s="11">
        <f t="shared" si="372"/>
        <v>0</v>
      </c>
    </row>
    <row r="1147" spans="1:30">
      <c r="B1147" s="86"/>
      <c r="AB1147" s="11">
        <f t="shared" si="372"/>
        <v>0</v>
      </c>
    </row>
    <row r="1148" spans="1:30">
      <c r="B1148" s="86" t="s">
        <v>113</v>
      </c>
      <c r="AB1148" s="11">
        <f t="shared" si="372"/>
        <v>0</v>
      </c>
    </row>
    <row r="1150" spans="1:30" ht="15">
      <c r="A1150" s="83" t="s">
        <v>3</v>
      </c>
      <c r="B1150" s="134" t="s">
        <v>62</v>
      </c>
      <c r="C1150" s="135">
        <v>39825</v>
      </c>
      <c r="G1150" s="84"/>
      <c r="H1150" s="84"/>
      <c r="I1150" s="84"/>
      <c r="J1150" s="84"/>
      <c r="K1150" s="84"/>
      <c r="AB1150" s="128"/>
    </row>
    <row r="1151" spans="1:30">
      <c r="B1151" s="86" t="s">
        <v>51</v>
      </c>
      <c r="D1151" t="s">
        <v>219</v>
      </c>
      <c r="P1151" t="s">
        <v>216</v>
      </c>
      <c r="AB1151" s="11">
        <f>SUM(AB1153:AB1156)</f>
        <v>24</v>
      </c>
      <c r="AD1151" s="83" t="s">
        <v>232</v>
      </c>
    </row>
    <row r="1152" spans="1:30">
      <c r="B1152" s="86" t="s">
        <v>53</v>
      </c>
      <c r="C1152" s="90" t="s">
        <v>87</v>
      </c>
      <c r="D1152">
        <v>0</v>
      </c>
      <c r="E1152">
        <v>1</v>
      </c>
      <c r="F1152">
        <v>2</v>
      </c>
      <c r="G1152">
        <v>3</v>
      </c>
      <c r="H1152">
        <v>4</v>
      </c>
      <c r="I1152">
        <v>5</v>
      </c>
      <c r="J1152">
        <v>6</v>
      </c>
      <c r="K1152">
        <v>7</v>
      </c>
      <c r="L1152">
        <v>8</v>
      </c>
      <c r="M1152">
        <v>9</v>
      </c>
      <c r="N1152">
        <v>10</v>
      </c>
      <c r="O1152">
        <v>11</v>
      </c>
      <c r="P1152">
        <v>12</v>
      </c>
      <c r="Q1152">
        <v>13</v>
      </c>
      <c r="R1152">
        <v>14</v>
      </c>
      <c r="S1152">
        <v>15</v>
      </c>
      <c r="T1152">
        <v>16</v>
      </c>
      <c r="U1152">
        <v>17</v>
      </c>
      <c r="V1152">
        <v>18</v>
      </c>
      <c r="W1152">
        <v>19</v>
      </c>
      <c r="X1152">
        <v>20</v>
      </c>
      <c r="Y1152">
        <v>21</v>
      </c>
      <c r="Z1152">
        <v>22</v>
      </c>
      <c r="AA1152">
        <v>23</v>
      </c>
      <c r="AB1152" s="86" t="s">
        <v>57</v>
      </c>
      <c r="AD1152" s="11">
        <f>SUM(AD1153:AD1156)</f>
        <v>162.00000000000003</v>
      </c>
    </row>
    <row r="1153" spans="1:30">
      <c r="B1153" s="86" t="s">
        <v>54</v>
      </c>
      <c r="D1153">
        <v>1</v>
      </c>
      <c r="E1153">
        <v>1</v>
      </c>
      <c r="F1153">
        <v>1</v>
      </c>
      <c r="G1153">
        <v>1</v>
      </c>
      <c r="H1153">
        <v>1</v>
      </c>
      <c r="I1153">
        <v>1</v>
      </c>
      <c r="J1153">
        <v>1</v>
      </c>
      <c r="K1153">
        <v>1</v>
      </c>
      <c r="L1153">
        <v>1</v>
      </c>
      <c r="M1153">
        <v>1</v>
      </c>
      <c r="N1153">
        <v>1</v>
      </c>
      <c r="O1153">
        <v>1</v>
      </c>
      <c r="P1153">
        <v>1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 s="11">
        <f>SUM(D1153:AA1153)</f>
        <v>24</v>
      </c>
      <c r="AD1153" s="11">
        <f>AB1015+AB1040+AB1061+AB1085+AB1107+AB1131+AB1153</f>
        <v>150.9</v>
      </c>
    </row>
    <row r="1154" spans="1:30">
      <c r="B1154" s="86" t="s">
        <v>55</v>
      </c>
      <c r="AB1154" s="11">
        <f t="shared" ref="AB1154:AB1159" si="374">SUM(D1154:AA1154)</f>
        <v>0</v>
      </c>
      <c r="AD1154" s="11">
        <f>AB1016+AB1041+AB1062+AB1086+AB1108+AB1132+AB1154</f>
        <v>1.8</v>
      </c>
    </row>
    <row r="1155" spans="1:30">
      <c r="B1155" s="86" t="s">
        <v>56</v>
      </c>
      <c r="AB1155" s="11">
        <f t="shared" si="374"/>
        <v>0</v>
      </c>
      <c r="AD1155" s="11">
        <f>AB1017+AB1042+AB1063+AB1087+AB1109+AB1133+AB1155</f>
        <v>0</v>
      </c>
    </row>
    <row r="1156" spans="1:30">
      <c r="B1156" s="86" t="s">
        <v>16</v>
      </c>
      <c r="T1156" s="11"/>
      <c r="AB1156" s="11">
        <f t="shared" si="374"/>
        <v>0</v>
      </c>
      <c r="AD1156" s="11">
        <f>AB1018+AB1043+AB1064+AB1088+AB1110+AB1134+AB1156</f>
        <v>9.3000000000000007</v>
      </c>
    </row>
    <row r="1157" spans="1:30">
      <c r="B1157" s="86"/>
      <c r="T1157" s="11"/>
      <c r="AB1157" s="11">
        <f t="shared" si="374"/>
        <v>0</v>
      </c>
    </row>
    <row r="1158" spans="1:30">
      <c r="B1158" s="86"/>
      <c r="AB1158" s="11">
        <f t="shared" si="374"/>
        <v>0</v>
      </c>
    </row>
    <row r="1159" spans="1:30">
      <c r="B1159" s="86"/>
      <c r="T1159" s="11"/>
      <c r="AB1159" s="11">
        <f t="shared" si="374"/>
        <v>0</v>
      </c>
    </row>
    <row r="1160" spans="1:30">
      <c r="B1160" s="86" t="s">
        <v>112</v>
      </c>
      <c r="AB1160" s="11">
        <f>SUM(D1160:AA1160)</f>
        <v>0</v>
      </c>
      <c r="AD1160" s="11">
        <f>AB1023+AB1046+AB1067+AB1091+AB1114+AB1138+AB1160</f>
        <v>2</v>
      </c>
    </row>
    <row r="1161" spans="1:30">
      <c r="B1161" s="86" t="s">
        <v>108</v>
      </c>
      <c r="AB1161" s="11">
        <f>SUM(D1161:AA1161)</f>
        <v>0</v>
      </c>
      <c r="AD1161" s="11">
        <f>AB1024+AB1047+AB1068+AB1092+AB1115+AB1139+AB1161</f>
        <v>4</v>
      </c>
    </row>
    <row r="1163" spans="1:30">
      <c r="A1163" s="83" t="s">
        <v>47</v>
      </c>
      <c r="B1163" s="86" t="s">
        <v>57</v>
      </c>
      <c r="D1163">
        <f t="shared" ref="D1163:V1163" si="375">SUM(D1165:D1168)</f>
        <v>1</v>
      </c>
      <c r="E1163">
        <f t="shared" si="375"/>
        <v>1</v>
      </c>
      <c r="F1163">
        <f t="shared" si="375"/>
        <v>1</v>
      </c>
      <c r="G1163">
        <f t="shared" si="375"/>
        <v>1</v>
      </c>
      <c r="H1163">
        <f t="shared" si="375"/>
        <v>1</v>
      </c>
      <c r="I1163">
        <f t="shared" si="375"/>
        <v>1</v>
      </c>
      <c r="J1163">
        <f t="shared" si="375"/>
        <v>1</v>
      </c>
      <c r="K1163">
        <f t="shared" si="375"/>
        <v>1</v>
      </c>
      <c r="L1163">
        <f t="shared" si="375"/>
        <v>1</v>
      </c>
      <c r="M1163">
        <f t="shared" si="375"/>
        <v>1</v>
      </c>
      <c r="N1163">
        <f t="shared" si="375"/>
        <v>1</v>
      </c>
      <c r="O1163">
        <f t="shared" si="375"/>
        <v>1</v>
      </c>
      <c r="P1163">
        <f t="shared" si="375"/>
        <v>1</v>
      </c>
      <c r="Q1163">
        <f t="shared" si="375"/>
        <v>1</v>
      </c>
      <c r="R1163">
        <f t="shared" si="375"/>
        <v>1</v>
      </c>
      <c r="S1163">
        <f t="shared" si="375"/>
        <v>1</v>
      </c>
      <c r="T1163">
        <f t="shared" si="375"/>
        <v>1</v>
      </c>
      <c r="U1163">
        <f t="shared" si="375"/>
        <v>1</v>
      </c>
      <c r="V1163">
        <f t="shared" si="375"/>
        <v>1</v>
      </c>
      <c r="W1163">
        <f>SUM(W1165:W1168)</f>
        <v>1</v>
      </c>
      <c r="X1163">
        <f>SUM(X1165:X1168)</f>
        <v>1</v>
      </c>
      <c r="Y1163">
        <f>SUM(Y1165:Y1168)</f>
        <v>1</v>
      </c>
      <c r="Z1163">
        <f>SUM(Z1165:Z1168)</f>
        <v>1</v>
      </c>
      <c r="AA1163">
        <f>SUM(AA1165:AA1168)</f>
        <v>1</v>
      </c>
      <c r="AB1163" s="11">
        <f>SUM(D1163:AA1163)</f>
        <v>24</v>
      </c>
      <c r="AD1163" s="11">
        <f>SUM(AD1165:AD1168)</f>
        <v>162.00000000000006</v>
      </c>
    </row>
    <row r="1164" spans="1:30">
      <c r="B1164" s="86" t="s">
        <v>110</v>
      </c>
      <c r="D1164">
        <v>1</v>
      </c>
      <c r="E1164">
        <v>1</v>
      </c>
      <c r="F1164">
        <v>1</v>
      </c>
      <c r="G1164">
        <v>1</v>
      </c>
      <c r="H1164">
        <v>1</v>
      </c>
      <c r="I1164">
        <v>1</v>
      </c>
      <c r="J1164">
        <v>1</v>
      </c>
      <c r="K1164">
        <v>1</v>
      </c>
      <c r="L1164">
        <v>1</v>
      </c>
      <c r="M1164">
        <v>1</v>
      </c>
      <c r="N1164">
        <v>1</v>
      </c>
      <c r="O1164">
        <v>1</v>
      </c>
      <c r="P1164">
        <v>1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 s="11">
        <f>SUM(D1164:AA1164)</f>
        <v>24</v>
      </c>
      <c r="AD1164" s="11">
        <f>AB1027+AB1050+AB1071+AB1095+AB1118+AB1142+AB1164</f>
        <v>137.80000000000001</v>
      </c>
    </row>
    <row r="1165" spans="1:30">
      <c r="B1165" s="86" t="s">
        <v>107</v>
      </c>
      <c r="D1165">
        <f t="shared" ref="D1165:I1165" si="376">D1164*0.2</f>
        <v>0.2</v>
      </c>
      <c r="E1165">
        <f t="shared" si="376"/>
        <v>0.2</v>
      </c>
      <c r="F1165">
        <f t="shared" si="376"/>
        <v>0.2</v>
      </c>
      <c r="G1165">
        <f t="shared" si="376"/>
        <v>0.2</v>
      </c>
      <c r="H1165">
        <f t="shared" si="376"/>
        <v>0.2</v>
      </c>
      <c r="I1165">
        <f t="shared" si="376"/>
        <v>0.2</v>
      </c>
      <c r="J1165">
        <f>J1164*0.2</f>
        <v>0.2</v>
      </c>
      <c r="K1165" s="11">
        <f>K1164*0.2</f>
        <v>0.2</v>
      </c>
      <c r="L1165">
        <f t="shared" ref="L1165:AA1165" si="377">L1164*0.2</f>
        <v>0.2</v>
      </c>
      <c r="M1165">
        <f t="shared" si="377"/>
        <v>0.2</v>
      </c>
      <c r="N1165">
        <f t="shared" si="377"/>
        <v>0.2</v>
      </c>
      <c r="O1165">
        <f t="shared" si="377"/>
        <v>0.2</v>
      </c>
      <c r="P1165">
        <f t="shared" si="377"/>
        <v>0.2</v>
      </c>
      <c r="Q1165">
        <f t="shared" si="377"/>
        <v>0.2</v>
      </c>
      <c r="R1165">
        <f t="shared" si="377"/>
        <v>0.2</v>
      </c>
      <c r="S1165">
        <f t="shared" si="377"/>
        <v>0.2</v>
      </c>
      <c r="T1165">
        <f t="shared" si="377"/>
        <v>0.2</v>
      </c>
      <c r="U1165">
        <f t="shared" si="377"/>
        <v>0.2</v>
      </c>
      <c r="V1165">
        <f t="shared" si="377"/>
        <v>0.2</v>
      </c>
      <c r="W1165">
        <f t="shared" si="377"/>
        <v>0.2</v>
      </c>
      <c r="X1165">
        <f t="shared" si="377"/>
        <v>0.2</v>
      </c>
      <c r="Y1165">
        <f t="shared" si="377"/>
        <v>0.2</v>
      </c>
      <c r="Z1165">
        <f t="shared" si="377"/>
        <v>0.2</v>
      </c>
      <c r="AA1165">
        <f t="shared" si="377"/>
        <v>0.2</v>
      </c>
      <c r="AB1165" s="11">
        <f t="shared" ref="AB1165:AB1170" si="378">SUM(D1165:AA1165)</f>
        <v>4.8000000000000016</v>
      </c>
      <c r="AD1165" s="11">
        <f>AB1028+AB1051+AB1072+AB1096+AB1119+AB1143+AB1165</f>
        <v>27.560000000000006</v>
      </c>
    </row>
    <row r="1166" spans="1:30">
      <c r="B1166" s="86" t="s">
        <v>105</v>
      </c>
      <c r="AB1166" s="11">
        <f t="shared" si="378"/>
        <v>0</v>
      </c>
      <c r="AD1166" s="11">
        <f>AB1029+AB1052+AB1073+AB1097+AB1120+AB1144+AB1166</f>
        <v>6.3999999999999995</v>
      </c>
    </row>
    <row r="1167" spans="1:30">
      <c r="B1167" s="86" t="s">
        <v>74</v>
      </c>
      <c r="D1167">
        <f t="shared" ref="D1167:K1167" si="379">D1164*0.8</f>
        <v>0.8</v>
      </c>
      <c r="E1167">
        <f t="shared" si="379"/>
        <v>0.8</v>
      </c>
      <c r="F1167">
        <f t="shared" si="379"/>
        <v>0.8</v>
      </c>
      <c r="G1167">
        <f t="shared" si="379"/>
        <v>0.8</v>
      </c>
      <c r="H1167">
        <f t="shared" si="379"/>
        <v>0.8</v>
      </c>
      <c r="I1167">
        <f t="shared" si="379"/>
        <v>0.8</v>
      </c>
      <c r="J1167">
        <f t="shared" si="379"/>
        <v>0.8</v>
      </c>
      <c r="K1167">
        <f t="shared" si="379"/>
        <v>0.8</v>
      </c>
      <c r="L1167">
        <f>L1164*0.8</f>
        <v>0.8</v>
      </c>
      <c r="M1167">
        <f>M1164*0.8</f>
        <v>0.8</v>
      </c>
      <c r="N1167">
        <f>N1164*0.8</f>
        <v>0.8</v>
      </c>
      <c r="O1167">
        <f t="shared" ref="O1167:V1167" si="380">O1164*0.8</f>
        <v>0.8</v>
      </c>
      <c r="P1167">
        <f t="shared" si="380"/>
        <v>0.8</v>
      </c>
      <c r="Q1167">
        <f t="shared" si="380"/>
        <v>0.8</v>
      </c>
      <c r="R1167">
        <f t="shared" si="380"/>
        <v>0.8</v>
      </c>
      <c r="S1167">
        <f t="shared" si="380"/>
        <v>0.8</v>
      </c>
      <c r="T1167">
        <f t="shared" si="380"/>
        <v>0.8</v>
      </c>
      <c r="U1167">
        <f t="shared" si="380"/>
        <v>0.8</v>
      </c>
      <c r="V1167">
        <f t="shared" si="380"/>
        <v>0.8</v>
      </c>
      <c r="W1167">
        <f>W1164*0.8</f>
        <v>0.8</v>
      </c>
      <c r="X1167">
        <f>X1164*0.8</f>
        <v>0.8</v>
      </c>
      <c r="Y1167">
        <f>Y1164*0.8</f>
        <v>0.8</v>
      </c>
      <c r="Z1167">
        <f>Z1164*0.8</f>
        <v>0.8</v>
      </c>
      <c r="AA1167">
        <f>AA1164*0.8</f>
        <v>0.8</v>
      </c>
      <c r="AB1167" s="11">
        <f t="shared" si="378"/>
        <v>19.200000000000006</v>
      </c>
      <c r="AD1167" s="11">
        <f>AB1030+AB1053+AB1074+AB1098+AB1121+AB1145+AB1167</f>
        <v>128.04000000000005</v>
      </c>
    </row>
    <row r="1168" spans="1:30">
      <c r="B1168" s="86" t="s">
        <v>73</v>
      </c>
      <c r="AB1168" s="11">
        <f t="shared" si="378"/>
        <v>0</v>
      </c>
      <c r="AD1168" s="11">
        <f>AB1031+AB1054+AB1075+AB1099+AB1122+AB1146+AB1168</f>
        <v>0</v>
      </c>
    </row>
    <row r="1169" spans="1:30">
      <c r="B1169" s="86"/>
      <c r="AB1169" s="11">
        <f t="shared" si="378"/>
        <v>0</v>
      </c>
    </row>
    <row r="1170" spans="1:30">
      <c r="B1170" s="86" t="s">
        <v>113</v>
      </c>
      <c r="AB1170" s="11">
        <f t="shared" si="378"/>
        <v>0</v>
      </c>
      <c r="AD1170" s="11">
        <f>AB1034+AB1056+AB1080+AB1102+AB1126+AB1148+AB1170</f>
        <v>0</v>
      </c>
    </row>
    <row r="1171" spans="1:30" s="42" customFormat="1">
      <c r="AC1171" s="141"/>
    </row>
    <row r="1172" spans="1:30" ht="15">
      <c r="A1172" s="83" t="s">
        <v>3</v>
      </c>
      <c r="B1172" s="134" t="s">
        <v>224</v>
      </c>
      <c r="C1172" s="135">
        <v>39826</v>
      </c>
      <c r="D1172" s="84" t="s">
        <v>302</v>
      </c>
      <c r="E1172" s="47"/>
      <c r="G1172" s="84"/>
      <c r="H1172" s="84"/>
      <c r="I1172" s="84"/>
      <c r="J1172" t="s">
        <v>304</v>
      </c>
      <c r="K1172" s="147"/>
      <c r="T1172" t="s">
        <v>305</v>
      </c>
      <c r="AB1172" s="128"/>
    </row>
    <row r="1173" spans="1:30">
      <c r="B1173" s="86" t="s">
        <v>51</v>
      </c>
      <c r="D1173" t="s">
        <v>217</v>
      </c>
      <c r="L1173" t="s">
        <v>219</v>
      </c>
      <c r="T1173" t="s">
        <v>216</v>
      </c>
      <c r="AB1173" s="11">
        <f>SUM(AB1175:AB1178)</f>
        <v>24</v>
      </c>
    </row>
    <row r="1174" spans="1:30">
      <c r="B1174" s="86" t="s">
        <v>53</v>
      </c>
      <c r="C1174" s="90" t="s">
        <v>87</v>
      </c>
      <c r="D1174">
        <v>0</v>
      </c>
      <c r="E1174">
        <v>1</v>
      </c>
      <c r="F1174">
        <v>2</v>
      </c>
      <c r="G1174">
        <v>3</v>
      </c>
      <c r="H1174">
        <v>4</v>
      </c>
      <c r="I1174">
        <v>5</v>
      </c>
      <c r="J1174">
        <v>6</v>
      </c>
      <c r="K1174">
        <v>7</v>
      </c>
      <c r="L1174">
        <v>8</v>
      </c>
      <c r="M1174">
        <v>9</v>
      </c>
      <c r="N1174">
        <v>10</v>
      </c>
      <c r="O1174">
        <v>11</v>
      </c>
      <c r="P1174">
        <v>12</v>
      </c>
      <c r="Q1174">
        <v>13</v>
      </c>
      <c r="R1174">
        <v>14</v>
      </c>
      <c r="S1174">
        <v>15</v>
      </c>
      <c r="T1174">
        <v>16</v>
      </c>
      <c r="U1174">
        <v>17</v>
      </c>
      <c r="V1174">
        <v>18</v>
      </c>
      <c r="W1174">
        <v>19</v>
      </c>
      <c r="X1174">
        <v>20</v>
      </c>
      <c r="Y1174">
        <v>21</v>
      </c>
      <c r="Z1174">
        <v>22</v>
      </c>
      <c r="AA1174">
        <v>23</v>
      </c>
      <c r="AB1174" s="86" t="s">
        <v>57</v>
      </c>
      <c r="AC1174" s="126" t="s">
        <v>6</v>
      </c>
    </row>
    <row r="1175" spans="1:30">
      <c r="B1175" s="86" t="s">
        <v>54</v>
      </c>
      <c r="D1175">
        <v>1</v>
      </c>
      <c r="E1175">
        <v>1</v>
      </c>
      <c r="F1175">
        <v>1</v>
      </c>
      <c r="G1175">
        <v>1</v>
      </c>
      <c r="H1175">
        <v>1</v>
      </c>
      <c r="I1175">
        <v>1</v>
      </c>
      <c r="S1175">
        <v>0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 s="11">
        <f>SUM(D1175:AA1175)</f>
        <v>14</v>
      </c>
      <c r="AC1175">
        <v>8</v>
      </c>
    </row>
    <row r="1176" spans="1:30">
      <c r="B1176" s="86" t="s">
        <v>55</v>
      </c>
      <c r="R1176">
        <v>1</v>
      </c>
      <c r="S1176">
        <v>1</v>
      </c>
      <c r="T1176">
        <v>0</v>
      </c>
      <c r="AB1176" s="11">
        <f t="shared" ref="AB1176:AB1182" si="381">SUM(D1176:AA1176)</f>
        <v>2</v>
      </c>
    </row>
    <row r="1177" spans="1:30">
      <c r="B1177" s="86" t="s">
        <v>56</v>
      </c>
      <c r="AB1177" s="11">
        <f t="shared" si="381"/>
        <v>0</v>
      </c>
    </row>
    <row r="1178" spans="1:30">
      <c r="B1178" s="86" t="s">
        <v>16</v>
      </c>
      <c r="J1178">
        <v>1</v>
      </c>
      <c r="K1178">
        <v>1</v>
      </c>
      <c r="L1178">
        <v>1</v>
      </c>
      <c r="M1178">
        <v>1</v>
      </c>
      <c r="N1178">
        <v>1</v>
      </c>
      <c r="O1178">
        <v>1</v>
      </c>
      <c r="P1178">
        <v>1</v>
      </c>
      <c r="Q1178">
        <v>1</v>
      </c>
      <c r="T1178" s="11"/>
      <c r="AB1178" s="11">
        <f t="shared" si="381"/>
        <v>8</v>
      </c>
    </row>
    <row r="1179" spans="1:30">
      <c r="B1179" s="86" t="s">
        <v>306</v>
      </c>
      <c r="J1179">
        <v>1</v>
      </c>
      <c r="K1179">
        <v>1</v>
      </c>
      <c r="L1179">
        <v>1</v>
      </c>
      <c r="M1179">
        <v>1</v>
      </c>
      <c r="N1179">
        <v>1</v>
      </c>
      <c r="O1179">
        <v>1</v>
      </c>
      <c r="P1179">
        <v>1</v>
      </c>
      <c r="Q1179">
        <v>1</v>
      </c>
      <c r="T1179" s="11"/>
      <c r="AB1179" s="11">
        <f t="shared" si="381"/>
        <v>8</v>
      </c>
    </row>
    <row r="1180" spans="1:30">
      <c r="AB1180" s="11">
        <f t="shared" si="381"/>
        <v>0</v>
      </c>
    </row>
    <row r="1181" spans="1:30">
      <c r="B1181" s="86" t="s">
        <v>112</v>
      </c>
      <c r="AB1181" s="11">
        <f t="shared" si="381"/>
        <v>0</v>
      </c>
    </row>
    <row r="1182" spans="1:30">
      <c r="B1182" s="86" t="s">
        <v>108</v>
      </c>
      <c r="AB1182" s="11">
        <f t="shared" si="381"/>
        <v>0</v>
      </c>
    </row>
    <row r="1184" spans="1:30">
      <c r="A1184" s="83" t="s">
        <v>47</v>
      </c>
      <c r="B1184" s="86" t="s">
        <v>57</v>
      </c>
      <c r="D1184">
        <f t="shared" ref="D1184:I1184" si="382">SUM(D1186:D1189)</f>
        <v>1</v>
      </c>
      <c r="E1184">
        <f t="shared" si="382"/>
        <v>1</v>
      </c>
      <c r="F1184">
        <f t="shared" si="382"/>
        <v>1</v>
      </c>
      <c r="G1184">
        <f t="shared" si="382"/>
        <v>1</v>
      </c>
      <c r="H1184">
        <f t="shared" si="382"/>
        <v>1</v>
      </c>
      <c r="I1184">
        <f t="shared" si="382"/>
        <v>1</v>
      </c>
      <c r="J1184">
        <f>SUM(J1186:J1189)</f>
        <v>1</v>
      </c>
      <c r="K1184">
        <f t="shared" ref="K1184:AA1184" si="383">SUM(K1186:K1189)</f>
        <v>1</v>
      </c>
      <c r="L1184">
        <f t="shared" si="383"/>
        <v>1</v>
      </c>
      <c r="M1184">
        <f t="shared" si="383"/>
        <v>1</v>
      </c>
      <c r="N1184">
        <f t="shared" si="383"/>
        <v>1</v>
      </c>
      <c r="O1184">
        <f t="shared" si="383"/>
        <v>1</v>
      </c>
      <c r="P1184">
        <f t="shared" si="383"/>
        <v>1</v>
      </c>
      <c r="Q1184">
        <f t="shared" si="383"/>
        <v>1</v>
      </c>
      <c r="R1184">
        <f t="shared" si="383"/>
        <v>1</v>
      </c>
      <c r="S1184">
        <f t="shared" si="383"/>
        <v>1</v>
      </c>
      <c r="T1184">
        <f t="shared" si="383"/>
        <v>1</v>
      </c>
      <c r="U1184">
        <f t="shared" si="383"/>
        <v>1</v>
      </c>
      <c r="V1184">
        <f t="shared" si="383"/>
        <v>1</v>
      </c>
      <c r="W1184">
        <f t="shared" si="383"/>
        <v>1</v>
      </c>
      <c r="X1184">
        <f t="shared" si="383"/>
        <v>1</v>
      </c>
      <c r="Y1184">
        <f t="shared" si="383"/>
        <v>1</v>
      </c>
      <c r="Z1184">
        <f t="shared" si="383"/>
        <v>1</v>
      </c>
      <c r="AA1184">
        <f t="shared" si="383"/>
        <v>1</v>
      </c>
      <c r="AB1184" s="11">
        <f t="shared" ref="AB1184:AB1190" si="384">SUM(D1184:AA1184)</f>
        <v>24</v>
      </c>
    </row>
    <row r="1185" spans="1:29">
      <c r="B1185" s="86" t="s">
        <v>110</v>
      </c>
      <c r="D1185">
        <v>1</v>
      </c>
      <c r="E1185">
        <v>1</v>
      </c>
      <c r="F1185">
        <v>1</v>
      </c>
      <c r="G1185">
        <v>1</v>
      </c>
      <c r="H1185">
        <v>1</v>
      </c>
      <c r="I1185">
        <v>1</v>
      </c>
      <c r="T1185">
        <v>0.5</v>
      </c>
      <c r="U1185">
        <v>0</v>
      </c>
      <c r="V1185">
        <v>1</v>
      </c>
      <c r="W1185">
        <v>0.5</v>
      </c>
      <c r="X1185">
        <v>0.5</v>
      </c>
      <c r="Y1185">
        <v>0</v>
      </c>
      <c r="Z1185">
        <v>0</v>
      </c>
      <c r="AA1185">
        <v>0</v>
      </c>
      <c r="AB1185" s="11">
        <f t="shared" si="384"/>
        <v>8.5</v>
      </c>
    </row>
    <row r="1186" spans="1:29">
      <c r="B1186" s="86" t="s">
        <v>107</v>
      </c>
      <c r="D1186">
        <f t="shared" ref="D1186:I1186" si="385">D1185*0.2</f>
        <v>0.2</v>
      </c>
      <c r="E1186">
        <f t="shared" si="385"/>
        <v>0.2</v>
      </c>
      <c r="F1186">
        <f t="shared" si="385"/>
        <v>0.2</v>
      </c>
      <c r="G1186">
        <f t="shared" si="385"/>
        <v>0.2</v>
      </c>
      <c r="H1186">
        <f t="shared" si="385"/>
        <v>0.2</v>
      </c>
      <c r="I1186">
        <f t="shared" si="385"/>
        <v>0.2</v>
      </c>
      <c r="J1186">
        <f>J1185*0.2</f>
        <v>0</v>
      </c>
      <c r="K1186">
        <f t="shared" ref="K1186:AA1186" si="386">K1185*0.2</f>
        <v>0</v>
      </c>
      <c r="L1186">
        <f t="shared" si="386"/>
        <v>0</v>
      </c>
      <c r="M1186">
        <f t="shared" si="386"/>
        <v>0</v>
      </c>
      <c r="N1186">
        <f t="shared" si="386"/>
        <v>0</v>
      </c>
      <c r="O1186">
        <f t="shared" si="386"/>
        <v>0</v>
      </c>
      <c r="P1186">
        <f t="shared" si="386"/>
        <v>0</v>
      </c>
      <c r="Q1186">
        <f t="shared" si="386"/>
        <v>0</v>
      </c>
      <c r="R1186">
        <f t="shared" si="386"/>
        <v>0</v>
      </c>
      <c r="S1186">
        <f t="shared" si="386"/>
        <v>0</v>
      </c>
      <c r="T1186">
        <f t="shared" si="386"/>
        <v>0.1</v>
      </c>
      <c r="U1186">
        <f t="shared" si="386"/>
        <v>0</v>
      </c>
      <c r="V1186">
        <f t="shared" si="386"/>
        <v>0.2</v>
      </c>
      <c r="W1186">
        <f t="shared" si="386"/>
        <v>0.1</v>
      </c>
      <c r="X1186">
        <f t="shared" si="386"/>
        <v>0.1</v>
      </c>
      <c r="Y1186">
        <f t="shared" si="386"/>
        <v>0</v>
      </c>
      <c r="Z1186">
        <f t="shared" si="386"/>
        <v>0</v>
      </c>
      <c r="AA1186">
        <f t="shared" si="386"/>
        <v>0</v>
      </c>
      <c r="AB1186" s="11">
        <f t="shared" si="384"/>
        <v>1.7000000000000002</v>
      </c>
    </row>
    <row r="1187" spans="1:29">
      <c r="B1187" s="86" t="s">
        <v>105</v>
      </c>
      <c r="R1187">
        <v>0.2</v>
      </c>
      <c r="S1187">
        <v>0.5</v>
      </c>
      <c r="T1187">
        <v>0.4</v>
      </c>
      <c r="U1187">
        <v>0.3</v>
      </c>
      <c r="W1187">
        <v>0.5</v>
      </c>
      <c r="Y1187">
        <v>1</v>
      </c>
      <c r="Z1187">
        <v>0.5</v>
      </c>
      <c r="AA1187">
        <v>0.2</v>
      </c>
      <c r="AB1187" s="11">
        <f t="shared" si="384"/>
        <v>3.6000000000000005</v>
      </c>
    </row>
    <row r="1188" spans="1:29">
      <c r="B1188" s="86" t="s">
        <v>74</v>
      </c>
      <c r="D1188">
        <f t="shared" ref="D1188:I1188" si="387">D1185*0.8</f>
        <v>0.8</v>
      </c>
      <c r="E1188">
        <f t="shared" si="387"/>
        <v>0.8</v>
      </c>
      <c r="F1188">
        <f t="shared" si="387"/>
        <v>0.8</v>
      </c>
      <c r="G1188">
        <f t="shared" si="387"/>
        <v>0.8</v>
      </c>
      <c r="H1188">
        <f t="shared" si="387"/>
        <v>0.8</v>
      </c>
      <c r="I1188">
        <f t="shared" si="387"/>
        <v>0.8</v>
      </c>
      <c r="J1188">
        <f>J1185*0.8</f>
        <v>0</v>
      </c>
      <c r="K1188">
        <f>K1185*0.8</f>
        <v>0</v>
      </c>
      <c r="L1188">
        <f>L1185*0.8</f>
        <v>0</v>
      </c>
      <c r="M1188">
        <f>M1185*0.8</f>
        <v>0</v>
      </c>
      <c r="N1188">
        <f>N1185*0.8</f>
        <v>0</v>
      </c>
      <c r="O1188">
        <f t="shared" ref="O1188:Y1188" si="388">O1185*0.8</f>
        <v>0</v>
      </c>
      <c r="P1188">
        <f t="shared" si="388"/>
        <v>0</v>
      </c>
      <c r="Q1188">
        <f t="shared" si="388"/>
        <v>0</v>
      </c>
      <c r="S1188">
        <v>0.5</v>
      </c>
      <c r="T1188">
        <f>T1185*0.8+0.1</f>
        <v>0.5</v>
      </c>
      <c r="U1188">
        <v>0.7</v>
      </c>
      <c r="V1188">
        <f t="shared" si="388"/>
        <v>0.8</v>
      </c>
      <c r="W1188">
        <f t="shared" si="388"/>
        <v>0.4</v>
      </c>
      <c r="X1188">
        <f>X1185*0.8+0.5</f>
        <v>0.9</v>
      </c>
      <c r="Y1188">
        <f t="shared" si="388"/>
        <v>0</v>
      </c>
      <c r="Z1188">
        <f>Z1185*0.8+0.5</f>
        <v>0.5</v>
      </c>
      <c r="AA1188">
        <f>AA1185*0.8+0.8</f>
        <v>0.8</v>
      </c>
      <c r="AB1188" s="11">
        <f t="shared" si="384"/>
        <v>9.9</v>
      </c>
    </row>
    <row r="1189" spans="1:29">
      <c r="B1189" s="86" t="s">
        <v>73</v>
      </c>
      <c r="J1189">
        <v>1</v>
      </c>
      <c r="K1189">
        <v>1</v>
      </c>
      <c r="L1189">
        <v>1</v>
      </c>
      <c r="M1189">
        <v>1</v>
      </c>
      <c r="N1189">
        <v>1</v>
      </c>
      <c r="O1189">
        <v>1</v>
      </c>
      <c r="P1189">
        <v>1</v>
      </c>
      <c r="Q1189">
        <v>1</v>
      </c>
      <c r="R1189">
        <v>0.8</v>
      </c>
      <c r="AB1189" s="11">
        <f t="shared" si="384"/>
        <v>8.8000000000000007</v>
      </c>
    </row>
    <row r="1190" spans="1:29">
      <c r="B1190" s="86"/>
      <c r="AB1190" s="11">
        <f t="shared" si="384"/>
        <v>0</v>
      </c>
    </row>
    <row r="1191" spans="1:29">
      <c r="B1191" s="86"/>
      <c r="AB1191" s="11"/>
    </row>
    <row r="1192" spans="1:29">
      <c r="B1192" s="86" t="s">
        <v>113</v>
      </c>
      <c r="AB1192" s="11">
        <f>SUM(D1192:AA1192)</f>
        <v>0</v>
      </c>
    </row>
    <row r="1195" spans="1:29" ht="15">
      <c r="A1195" s="83" t="s">
        <v>3</v>
      </c>
      <c r="B1195" s="134" t="s">
        <v>226</v>
      </c>
      <c r="C1195" s="135">
        <v>39827</v>
      </c>
      <c r="D1195" t="s">
        <v>303</v>
      </c>
      <c r="E1195" s="47"/>
      <c r="G1195" s="84"/>
      <c r="H1195" s="84"/>
      <c r="I1195" s="84"/>
      <c r="J1195" s="84"/>
      <c r="K1195" s="84"/>
      <c r="AB1195" s="128"/>
    </row>
    <row r="1196" spans="1:29">
      <c r="B1196" s="86" t="s">
        <v>51</v>
      </c>
      <c r="D1196" t="s">
        <v>217</v>
      </c>
      <c r="L1196" t="s">
        <v>219</v>
      </c>
      <c r="T1196" t="s">
        <v>218</v>
      </c>
      <c r="AB1196" s="11">
        <f>SUM(AB1198:AB1201)</f>
        <v>24</v>
      </c>
    </row>
    <row r="1197" spans="1:29">
      <c r="B1197" s="86" t="s">
        <v>53</v>
      </c>
      <c r="C1197" s="90" t="s">
        <v>87</v>
      </c>
      <c r="D1197">
        <v>0</v>
      </c>
      <c r="E1197">
        <v>1</v>
      </c>
      <c r="F1197">
        <v>2</v>
      </c>
      <c r="G1197">
        <v>3</v>
      </c>
      <c r="H1197">
        <v>4</v>
      </c>
      <c r="I1197">
        <v>5</v>
      </c>
      <c r="J1197">
        <v>6</v>
      </c>
      <c r="K1197">
        <v>7</v>
      </c>
      <c r="L1197">
        <v>8</v>
      </c>
      <c r="M1197">
        <v>9</v>
      </c>
      <c r="N1197">
        <v>10</v>
      </c>
      <c r="O1197">
        <v>11</v>
      </c>
      <c r="P1197">
        <v>12</v>
      </c>
      <c r="Q1197">
        <v>13</v>
      </c>
      <c r="R1197">
        <v>14</v>
      </c>
      <c r="S1197">
        <v>15</v>
      </c>
      <c r="T1197">
        <v>16</v>
      </c>
      <c r="U1197">
        <v>17</v>
      </c>
      <c r="V1197">
        <v>18</v>
      </c>
      <c r="W1197">
        <v>19</v>
      </c>
      <c r="X1197">
        <v>20</v>
      </c>
      <c r="Y1197">
        <v>21</v>
      </c>
      <c r="Z1197">
        <v>22</v>
      </c>
      <c r="AA1197">
        <v>23</v>
      </c>
      <c r="AB1197" s="86" t="s">
        <v>57</v>
      </c>
      <c r="AC1197" s="126" t="s">
        <v>6</v>
      </c>
    </row>
    <row r="1198" spans="1:29">
      <c r="B1198" s="86" t="s">
        <v>54</v>
      </c>
      <c r="D1198">
        <v>1</v>
      </c>
      <c r="E1198">
        <v>1</v>
      </c>
      <c r="F1198">
        <v>1</v>
      </c>
      <c r="G1198">
        <v>1</v>
      </c>
      <c r="H1198">
        <v>1</v>
      </c>
      <c r="I1198">
        <v>1</v>
      </c>
      <c r="J1198">
        <v>1</v>
      </c>
      <c r="K1198">
        <v>1</v>
      </c>
      <c r="L1198">
        <v>1</v>
      </c>
      <c r="M1198">
        <v>1</v>
      </c>
      <c r="N1198">
        <v>1</v>
      </c>
      <c r="O1198">
        <v>1</v>
      </c>
      <c r="P1198">
        <v>1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 s="11">
        <f t="shared" ref="AB1198:AB1205" si="389">SUM(D1198:AA1198)</f>
        <v>24</v>
      </c>
      <c r="AC1198">
        <v>24</v>
      </c>
    </row>
    <row r="1199" spans="1:29">
      <c r="B1199" s="86" t="s">
        <v>55</v>
      </c>
      <c r="AB1199" s="11">
        <f t="shared" si="389"/>
        <v>0</v>
      </c>
    </row>
    <row r="1200" spans="1:29">
      <c r="B1200" s="86" t="s">
        <v>56</v>
      </c>
      <c r="AB1200" s="11">
        <f t="shared" si="389"/>
        <v>0</v>
      </c>
    </row>
    <row r="1201" spans="1:28">
      <c r="B1201" s="86" t="s">
        <v>16</v>
      </c>
      <c r="T1201" s="11"/>
      <c r="AB1201" s="11">
        <f t="shared" si="389"/>
        <v>0</v>
      </c>
    </row>
    <row r="1202" spans="1:28">
      <c r="B1202" s="86"/>
      <c r="T1202" s="11"/>
      <c r="AB1202" s="11">
        <f t="shared" si="389"/>
        <v>0</v>
      </c>
    </row>
    <row r="1203" spans="1:28">
      <c r="AB1203" s="11">
        <f t="shared" si="389"/>
        <v>0</v>
      </c>
    </row>
    <row r="1204" spans="1:28">
      <c r="B1204" s="86" t="s">
        <v>112</v>
      </c>
      <c r="AB1204" s="11">
        <f t="shared" si="389"/>
        <v>0</v>
      </c>
    </row>
    <row r="1205" spans="1:28">
      <c r="B1205" s="86" t="s">
        <v>108</v>
      </c>
      <c r="AB1205" s="11">
        <f t="shared" si="389"/>
        <v>0</v>
      </c>
    </row>
    <row r="1207" spans="1:28">
      <c r="A1207" s="83" t="s">
        <v>47</v>
      </c>
      <c r="B1207" s="86" t="s">
        <v>57</v>
      </c>
      <c r="D1207">
        <f t="shared" ref="D1207:I1207" si="390">SUM(D1209:D1212)</f>
        <v>1</v>
      </c>
      <c r="E1207">
        <f t="shared" si="390"/>
        <v>1</v>
      </c>
      <c r="F1207">
        <f t="shared" si="390"/>
        <v>1</v>
      </c>
      <c r="G1207">
        <f t="shared" si="390"/>
        <v>1</v>
      </c>
      <c r="H1207">
        <f t="shared" si="390"/>
        <v>1</v>
      </c>
      <c r="I1207">
        <f t="shared" si="390"/>
        <v>1</v>
      </c>
      <c r="J1207">
        <f>SUM(J1209:J1212)</f>
        <v>1</v>
      </c>
      <c r="K1207">
        <f t="shared" ref="K1207:AA1207" si="391">SUM(K1209:K1212)</f>
        <v>1</v>
      </c>
      <c r="L1207">
        <f t="shared" si="391"/>
        <v>1</v>
      </c>
      <c r="M1207">
        <f t="shared" si="391"/>
        <v>1</v>
      </c>
      <c r="N1207">
        <f t="shared" si="391"/>
        <v>1</v>
      </c>
      <c r="O1207">
        <f t="shared" si="391"/>
        <v>1</v>
      </c>
      <c r="P1207">
        <f t="shared" si="391"/>
        <v>1</v>
      </c>
      <c r="Q1207">
        <f t="shared" si="391"/>
        <v>1</v>
      </c>
      <c r="R1207">
        <f t="shared" si="391"/>
        <v>1</v>
      </c>
      <c r="S1207">
        <f t="shared" si="391"/>
        <v>1</v>
      </c>
      <c r="T1207">
        <f t="shared" si="391"/>
        <v>1</v>
      </c>
      <c r="U1207">
        <f t="shared" si="391"/>
        <v>1</v>
      </c>
      <c r="V1207">
        <f t="shared" si="391"/>
        <v>1</v>
      </c>
      <c r="W1207">
        <f t="shared" si="391"/>
        <v>1</v>
      </c>
      <c r="X1207">
        <f t="shared" si="391"/>
        <v>1</v>
      </c>
      <c r="Y1207">
        <f t="shared" si="391"/>
        <v>1</v>
      </c>
      <c r="Z1207">
        <f t="shared" si="391"/>
        <v>1</v>
      </c>
      <c r="AA1207">
        <f t="shared" si="391"/>
        <v>1</v>
      </c>
      <c r="AB1207" s="11">
        <f t="shared" ref="AB1207:AB1212" si="392">SUM(D1207:AA1207)</f>
        <v>24</v>
      </c>
    </row>
    <row r="1208" spans="1:28">
      <c r="B1208" s="86" t="s">
        <v>110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 s="11">
        <f t="shared" si="392"/>
        <v>0</v>
      </c>
    </row>
    <row r="1209" spans="1:28">
      <c r="B1209" s="86" t="s">
        <v>107</v>
      </c>
      <c r="D1209">
        <f t="shared" ref="D1209:J1209" si="393">D1208*0.2</f>
        <v>0</v>
      </c>
      <c r="E1209">
        <f t="shared" si="393"/>
        <v>0</v>
      </c>
      <c r="F1209">
        <f t="shared" si="393"/>
        <v>0</v>
      </c>
      <c r="G1209">
        <f t="shared" si="393"/>
        <v>0</v>
      </c>
      <c r="H1209">
        <f t="shared" si="393"/>
        <v>0</v>
      </c>
      <c r="I1209">
        <f t="shared" si="393"/>
        <v>0</v>
      </c>
      <c r="J1209">
        <f t="shared" si="393"/>
        <v>0</v>
      </c>
      <c r="K1209">
        <f t="shared" ref="K1209:AA1209" si="394">K1208*0.2</f>
        <v>0</v>
      </c>
      <c r="L1209">
        <f t="shared" si="394"/>
        <v>0</v>
      </c>
      <c r="M1209">
        <f t="shared" si="394"/>
        <v>0</v>
      </c>
      <c r="N1209">
        <f t="shared" si="394"/>
        <v>0</v>
      </c>
      <c r="O1209">
        <f t="shared" si="394"/>
        <v>0</v>
      </c>
      <c r="P1209">
        <f t="shared" si="394"/>
        <v>0</v>
      </c>
      <c r="Q1209">
        <f t="shared" si="394"/>
        <v>0</v>
      </c>
      <c r="R1209">
        <f t="shared" si="394"/>
        <v>0</v>
      </c>
      <c r="S1209">
        <f t="shared" si="394"/>
        <v>0</v>
      </c>
      <c r="T1209">
        <f t="shared" si="394"/>
        <v>0</v>
      </c>
      <c r="U1209">
        <f t="shared" si="394"/>
        <v>0</v>
      </c>
      <c r="V1209">
        <f t="shared" si="394"/>
        <v>0</v>
      </c>
      <c r="W1209">
        <f t="shared" si="394"/>
        <v>0</v>
      </c>
      <c r="X1209">
        <f t="shared" si="394"/>
        <v>0</v>
      </c>
      <c r="Y1209">
        <f t="shared" si="394"/>
        <v>0</v>
      </c>
      <c r="Z1209">
        <f t="shared" si="394"/>
        <v>0</v>
      </c>
      <c r="AA1209">
        <f t="shared" si="394"/>
        <v>0</v>
      </c>
      <c r="AB1209" s="11">
        <f t="shared" si="392"/>
        <v>0</v>
      </c>
    </row>
    <row r="1210" spans="1:28">
      <c r="B1210" s="86" t="s">
        <v>105</v>
      </c>
      <c r="H1210">
        <v>0.2</v>
      </c>
      <c r="J1210">
        <v>0.2</v>
      </c>
      <c r="O1210">
        <v>1</v>
      </c>
      <c r="P1210">
        <v>0.2</v>
      </c>
      <c r="R1210">
        <v>0.1</v>
      </c>
      <c r="T1210">
        <v>0.4</v>
      </c>
      <c r="U1210">
        <v>0.4</v>
      </c>
      <c r="V1210">
        <v>0.1</v>
      </c>
      <c r="W1210">
        <v>0.1</v>
      </c>
      <c r="Y1210">
        <v>0.1</v>
      </c>
      <c r="AB1210" s="11">
        <f t="shared" si="392"/>
        <v>2.8000000000000003</v>
      </c>
    </row>
    <row r="1211" spans="1:28">
      <c r="B1211" s="86" t="s">
        <v>74</v>
      </c>
      <c r="D1211">
        <v>1</v>
      </c>
      <c r="E1211">
        <v>1</v>
      </c>
      <c r="F1211">
        <v>1</v>
      </c>
      <c r="G1211">
        <v>1</v>
      </c>
      <c r="H1211">
        <v>0.8</v>
      </c>
      <c r="I1211">
        <v>1</v>
      </c>
      <c r="J1211">
        <v>0.8</v>
      </c>
      <c r="K1211">
        <v>1</v>
      </c>
      <c r="L1211">
        <v>1</v>
      </c>
      <c r="M1211">
        <v>1</v>
      </c>
      <c r="N1211">
        <v>1</v>
      </c>
      <c r="O1211">
        <f>O1208*0.8</f>
        <v>0</v>
      </c>
      <c r="P1211">
        <v>0.8</v>
      </c>
      <c r="Q1211">
        <v>1</v>
      </c>
      <c r="R1211">
        <v>0.9</v>
      </c>
      <c r="S1211">
        <v>1</v>
      </c>
      <c r="T1211">
        <v>0.6</v>
      </c>
      <c r="U1211">
        <v>0.6</v>
      </c>
      <c r="V1211">
        <v>0.9</v>
      </c>
      <c r="W1211">
        <v>0.9</v>
      </c>
      <c r="X1211">
        <v>1</v>
      </c>
      <c r="Y1211">
        <v>0.9</v>
      </c>
      <c r="Z1211">
        <v>1</v>
      </c>
      <c r="AA1211">
        <v>1</v>
      </c>
      <c r="AB1211" s="11">
        <f t="shared" si="392"/>
        <v>21.199999999999996</v>
      </c>
    </row>
    <row r="1212" spans="1:28">
      <c r="B1212" s="86" t="s">
        <v>73</v>
      </c>
      <c r="AB1212" s="11">
        <f t="shared" si="392"/>
        <v>0</v>
      </c>
    </row>
    <row r="1213" spans="1:28">
      <c r="P1213" t="s">
        <v>79</v>
      </c>
      <c r="AB1213" s="11"/>
    </row>
    <row r="1214" spans="1:28">
      <c r="B1214" s="86" t="s">
        <v>113</v>
      </c>
    </row>
    <row r="1216" spans="1:28" ht="15">
      <c r="A1216" s="83" t="s">
        <v>3</v>
      </c>
      <c r="B1216" s="134" t="s">
        <v>227</v>
      </c>
      <c r="C1216" s="135">
        <v>39828</v>
      </c>
      <c r="D1216" t="s">
        <v>303</v>
      </c>
      <c r="E1216" s="47"/>
      <c r="G1216" s="84"/>
      <c r="H1216" s="84"/>
      <c r="I1216" s="84"/>
      <c r="J1216" s="84" t="s">
        <v>302</v>
      </c>
      <c r="K1216" s="147"/>
      <c r="AB1216" s="128"/>
    </row>
    <row r="1217" spans="1:29">
      <c r="B1217" s="86" t="s">
        <v>51</v>
      </c>
      <c r="D1217" t="s">
        <v>217</v>
      </c>
      <c r="L1217" t="s">
        <v>219</v>
      </c>
      <c r="T1217" t="s">
        <v>218</v>
      </c>
      <c r="AB1217" s="11">
        <f>SUM(AB1219:AB1222)</f>
        <v>24</v>
      </c>
    </row>
    <row r="1218" spans="1:29">
      <c r="B1218" s="86" t="s">
        <v>53</v>
      </c>
      <c r="C1218" s="90" t="s">
        <v>87</v>
      </c>
      <c r="D1218">
        <v>0</v>
      </c>
      <c r="E1218">
        <v>1</v>
      </c>
      <c r="F1218">
        <v>2</v>
      </c>
      <c r="G1218">
        <v>3</v>
      </c>
      <c r="H1218">
        <v>4</v>
      </c>
      <c r="I1218">
        <v>5</v>
      </c>
      <c r="J1218">
        <v>6</v>
      </c>
      <c r="K1218">
        <v>7</v>
      </c>
      <c r="L1218">
        <v>8</v>
      </c>
      <c r="M1218">
        <v>9</v>
      </c>
      <c r="N1218">
        <v>10</v>
      </c>
      <c r="O1218">
        <v>11</v>
      </c>
      <c r="P1218">
        <v>12</v>
      </c>
      <c r="Q1218">
        <v>13</v>
      </c>
      <c r="R1218">
        <v>14</v>
      </c>
      <c r="S1218">
        <v>15</v>
      </c>
      <c r="T1218">
        <v>16</v>
      </c>
      <c r="U1218">
        <v>17</v>
      </c>
      <c r="V1218">
        <v>18</v>
      </c>
      <c r="W1218">
        <v>19</v>
      </c>
      <c r="X1218">
        <v>20</v>
      </c>
      <c r="Y1218">
        <v>21</v>
      </c>
      <c r="Z1218">
        <v>22</v>
      </c>
      <c r="AA1218">
        <v>23</v>
      </c>
      <c r="AB1218" s="86" t="s">
        <v>57</v>
      </c>
      <c r="AC1218" s="126" t="s">
        <v>6</v>
      </c>
    </row>
    <row r="1219" spans="1:29">
      <c r="B1219" s="86" t="s">
        <v>54</v>
      </c>
      <c r="D1219">
        <v>1</v>
      </c>
      <c r="E1219">
        <v>1</v>
      </c>
      <c r="F1219">
        <v>1</v>
      </c>
      <c r="G1219">
        <v>1</v>
      </c>
      <c r="H1219">
        <v>1</v>
      </c>
      <c r="I1219">
        <v>1</v>
      </c>
      <c r="J1219">
        <v>1</v>
      </c>
      <c r="K1219">
        <v>1</v>
      </c>
      <c r="L1219">
        <v>1</v>
      </c>
      <c r="M1219">
        <v>1</v>
      </c>
      <c r="N1219">
        <v>1</v>
      </c>
      <c r="O1219">
        <v>1</v>
      </c>
      <c r="P1219">
        <v>1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 s="11">
        <f>SUM(D1219:AA1219)</f>
        <v>24</v>
      </c>
      <c r="AC1219">
        <v>6</v>
      </c>
    </row>
    <row r="1220" spans="1:29">
      <c r="B1220" s="86" t="s">
        <v>55</v>
      </c>
      <c r="AB1220" s="11">
        <f>SUM(D1220:AA1220)</f>
        <v>0</v>
      </c>
    </row>
    <row r="1221" spans="1:29">
      <c r="B1221" s="86" t="s">
        <v>56</v>
      </c>
      <c r="AB1221" s="11">
        <f>SUM(D1221:AA1221)</f>
        <v>0</v>
      </c>
    </row>
    <row r="1222" spans="1:29">
      <c r="B1222" s="86" t="s">
        <v>16</v>
      </c>
      <c r="T1222" s="11"/>
      <c r="AB1222" s="11">
        <f>SUM(D1222:AA1222)</f>
        <v>0</v>
      </c>
    </row>
    <row r="1223" spans="1:29">
      <c r="B1223" s="86"/>
      <c r="T1223" s="11"/>
      <c r="AB1223" s="11">
        <f>SUM(D1223:S1223)</f>
        <v>0</v>
      </c>
    </row>
    <row r="1224" spans="1:29">
      <c r="B1224" s="86"/>
      <c r="AB1224" s="11"/>
    </row>
    <row r="1225" spans="1:29">
      <c r="B1225" s="86" t="s">
        <v>112</v>
      </c>
      <c r="AB1225" s="11">
        <f>SUM(D1225:AA1225)</f>
        <v>0</v>
      </c>
    </row>
    <row r="1226" spans="1:29">
      <c r="B1226" s="86" t="s">
        <v>108</v>
      </c>
      <c r="AB1226" s="11">
        <f>SUM(D1226:AA1226)</f>
        <v>0</v>
      </c>
    </row>
    <row r="1228" spans="1:29">
      <c r="A1228" s="83" t="s">
        <v>47</v>
      </c>
      <c r="B1228" s="86" t="s">
        <v>57</v>
      </c>
      <c r="D1228">
        <f t="shared" ref="D1228:AA1228" si="395">SUM(D1230:D1233)</f>
        <v>1</v>
      </c>
      <c r="E1228">
        <f t="shared" si="395"/>
        <v>1</v>
      </c>
      <c r="F1228">
        <f t="shared" si="395"/>
        <v>1</v>
      </c>
      <c r="G1228">
        <f t="shared" si="395"/>
        <v>1</v>
      </c>
      <c r="H1228">
        <f t="shared" si="395"/>
        <v>1</v>
      </c>
      <c r="I1228">
        <f t="shared" si="395"/>
        <v>1</v>
      </c>
      <c r="J1228">
        <f t="shared" si="395"/>
        <v>1</v>
      </c>
      <c r="K1228">
        <f t="shared" si="395"/>
        <v>1</v>
      </c>
      <c r="L1228">
        <f t="shared" si="395"/>
        <v>1</v>
      </c>
      <c r="M1228">
        <f t="shared" si="395"/>
        <v>1</v>
      </c>
      <c r="N1228">
        <f t="shared" si="395"/>
        <v>1</v>
      </c>
      <c r="O1228">
        <f t="shared" si="395"/>
        <v>1</v>
      </c>
      <c r="P1228">
        <f t="shared" si="395"/>
        <v>1</v>
      </c>
      <c r="Q1228">
        <f t="shared" si="395"/>
        <v>1</v>
      </c>
      <c r="R1228">
        <f t="shared" si="395"/>
        <v>1</v>
      </c>
      <c r="S1228">
        <f t="shared" si="395"/>
        <v>1</v>
      </c>
      <c r="T1228">
        <f t="shared" si="395"/>
        <v>1</v>
      </c>
      <c r="U1228">
        <f t="shared" si="395"/>
        <v>1</v>
      </c>
      <c r="V1228">
        <f t="shared" si="395"/>
        <v>1</v>
      </c>
      <c r="W1228">
        <f t="shared" si="395"/>
        <v>1</v>
      </c>
      <c r="X1228">
        <f t="shared" si="395"/>
        <v>1</v>
      </c>
      <c r="Y1228">
        <f t="shared" si="395"/>
        <v>1</v>
      </c>
      <c r="Z1228">
        <f t="shared" si="395"/>
        <v>1</v>
      </c>
      <c r="AA1228">
        <f t="shared" si="395"/>
        <v>1</v>
      </c>
      <c r="AB1228" s="11">
        <f t="shared" ref="AB1228:AB1234" si="396">SUM(D1228:AA1228)</f>
        <v>24</v>
      </c>
    </row>
    <row r="1229" spans="1:29">
      <c r="B1229" s="86" t="s">
        <v>110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1</v>
      </c>
      <c r="J1229">
        <v>1</v>
      </c>
      <c r="K1229">
        <v>1</v>
      </c>
      <c r="L1229">
        <v>1</v>
      </c>
      <c r="M1229">
        <v>1</v>
      </c>
      <c r="N1229">
        <v>1</v>
      </c>
      <c r="O1229">
        <v>1</v>
      </c>
      <c r="P1229">
        <v>1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 s="11">
        <f t="shared" si="396"/>
        <v>19</v>
      </c>
    </row>
    <row r="1230" spans="1:29">
      <c r="B1230" s="86" t="s">
        <v>107</v>
      </c>
      <c r="D1230">
        <f t="shared" ref="D1230:I1230" si="397">D1229*0.2</f>
        <v>0</v>
      </c>
      <c r="E1230">
        <f t="shared" si="397"/>
        <v>0</v>
      </c>
      <c r="F1230">
        <f t="shared" si="397"/>
        <v>0</v>
      </c>
      <c r="G1230">
        <f t="shared" si="397"/>
        <v>0</v>
      </c>
      <c r="H1230">
        <f t="shared" si="397"/>
        <v>0</v>
      </c>
      <c r="I1230">
        <f t="shared" si="397"/>
        <v>0.2</v>
      </c>
      <c r="J1230">
        <f>J1229*0.2</f>
        <v>0.2</v>
      </c>
      <c r="K1230">
        <f t="shared" ref="K1230:AA1230" si="398">K1229*0.2</f>
        <v>0.2</v>
      </c>
      <c r="L1230">
        <f t="shared" si="398"/>
        <v>0.2</v>
      </c>
      <c r="M1230">
        <f t="shared" si="398"/>
        <v>0.2</v>
      </c>
      <c r="N1230">
        <f t="shared" si="398"/>
        <v>0.2</v>
      </c>
      <c r="O1230">
        <f t="shared" si="398"/>
        <v>0.2</v>
      </c>
      <c r="P1230">
        <f t="shared" si="398"/>
        <v>0.2</v>
      </c>
      <c r="Q1230">
        <f t="shared" si="398"/>
        <v>0.2</v>
      </c>
      <c r="R1230">
        <f t="shared" si="398"/>
        <v>0.2</v>
      </c>
      <c r="S1230">
        <f t="shared" si="398"/>
        <v>0.2</v>
      </c>
      <c r="T1230">
        <f t="shared" si="398"/>
        <v>0.2</v>
      </c>
      <c r="U1230">
        <f t="shared" si="398"/>
        <v>0.2</v>
      </c>
      <c r="V1230">
        <f t="shared" si="398"/>
        <v>0.2</v>
      </c>
      <c r="W1230">
        <f t="shared" si="398"/>
        <v>0.2</v>
      </c>
      <c r="X1230">
        <f t="shared" si="398"/>
        <v>0.2</v>
      </c>
      <c r="Y1230">
        <f t="shared" si="398"/>
        <v>0.2</v>
      </c>
      <c r="Z1230">
        <f t="shared" si="398"/>
        <v>0.2</v>
      </c>
      <c r="AA1230">
        <f t="shared" si="398"/>
        <v>0.2</v>
      </c>
      <c r="AB1230" s="11">
        <f t="shared" si="396"/>
        <v>3.8000000000000012</v>
      </c>
    </row>
    <row r="1231" spans="1:29">
      <c r="B1231" s="86" t="s">
        <v>105</v>
      </c>
      <c r="D1231">
        <v>0.1</v>
      </c>
      <c r="H1231">
        <v>0.1</v>
      </c>
      <c r="AB1231" s="11">
        <f t="shared" si="396"/>
        <v>0.2</v>
      </c>
    </row>
    <row r="1232" spans="1:29">
      <c r="B1232" s="86" t="s">
        <v>74</v>
      </c>
      <c r="D1232">
        <v>0.9</v>
      </c>
      <c r="E1232">
        <v>1</v>
      </c>
      <c r="F1232">
        <v>1</v>
      </c>
      <c r="G1232">
        <v>1</v>
      </c>
      <c r="H1232">
        <v>0.9</v>
      </c>
      <c r="I1232">
        <f t="shared" ref="I1232:AA1232" si="399">I1229*0.8</f>
        <v>0.8</v>
      </c>
      <c r="J1232">
        <f t="shared" si="399"/>
        <v>0.8</v>
      </c>
      <c r="K1232">
        <f t="shared" si="399"/>
        <v>0.8</v>
      </c>
      <c r="L1232">
        <f t="shared" si="399"/>
        <v>0.8</v>
      </c>
      <c r="M1232">
        <f t="shared" si="399"/>
        <v>0.8</v>
      </c>
      <c r="N1232">
        <f t="shared" si="399"/>
        <v>0.8</v>
      </c>
      <c r="O1232">
        <f t="shared" si="399"/>
        <v>0.8</v>
      </c>
      <c r="P1232">
        <f t="shared" si="399"/>
        <v>0.8</v>
      </c>
      <c r="Q1232">
        <f t="shared" si="399"/>
        <v>0.8</v>
      </c>
      <c r="R1232">
        <f t="shared" si="399"/>
        <v>0.8</v>
      </c>
      <c r="S1232">
        <f t="shared" si="399"/>
        <v>0.8</v>
      </c>
      <c r="T1232">
        <f t="shared" si="399"/>
        <v>0.8</v>
      </c>
      <c r="U1232">
        <f t="shared" si="399"/>
        <v>0.8</v>
      </c>
      <c r="V1232">
        <f t="shared" si="399"/>
        <v>0.8</v>
      </c>
      <c r="W1232">
        <f t="shared" si="399"/>
        <v>0.8</v>
      </c>
      <c r="X1232">
        <f t="shared" si="399"/>
        <v>0.8</v>
      </c>
      <c r="Y1232">
        <f t="shared" si="399"/>
        <v>0.8</v>
      </c>
      <c r="Z1232">
        <f t="shared" si="399"/>
        <v>0.8</v>
      </c>
      <c r="AA1232">
        <f t="shared" si="399"/>
        <v>0.8</v>
      </c>
      <c r="AB1232" s="11">
        <f t="shared" si="396"/>
        <v>20.000000000000007</v>
      </c>
    </row>
    <row r="1233" spans="1:28">
      <c r="B1233" s="86" t="s">
        <v>73</v>
      </c>
      <c r="AB1233" s="11">
        <f t="shared" si="396"/>
        <v>0</v>
      </c>
    </row>
    <row r="1234" spans="1:28">
      <c r="B1234" s="86"/>
      <c r="AB1234" s="11">
        <f t="shared" si="396"/>
        <v>0</v>
      </c>
    </row>
    <row r="1235" spans="1:28">
      <c r="B1235" s="86"/>
      <c r="AB1235" s="11"/>
    </row>
    <row r="1236" spans="1:28">
      <c r="B1236" s="86" t="s">
        <v>113</v>
      </c>
      <c r="AB1236" s="11">
        <f>SUM(D1236:AA1236)</f>
        <v>0</v>
      </c>
    </row>
    <row r="1238" spans="1:28" ht="15">
      <c r="A1238" s="83" t="s">
        <v>3</v>
      </c>
      <c r="B1238" s="134" t="s">
        <v>59</v>
      </c>
      <c r="C1238" s="135">
        <v>39829</v>
      </c>
      <c r="G1238" s="84"/>
      <c r="H1238" s="84"/>
      <c r="I1238" s="84"/>
      <c r="J1238" s="84"/>
      <c r="K1238" s="84"/>
      <c r="AB1238" s="128"/>
    </row>
    <row r="1239" spans="1:28">
      <c r="B1239" s="86" t="s">
        <v>51</v>
      </c>
      <c r="D1239" t="s">
        <v>215</v>
      </c>
      <c r="L1239" t="s">
        <v>219</v>
      </c>
      <c r="T1239" t="s">
        <v>218</v>
      </c>
      <c r="AB1239" s="11">
        <f>SUM(AB1241:AB1244)</f>
        <v>24</v>
      </c>
    </row>
    <row r="1240" spans="1:28">
      <c r="B1240" s="86" t="s">
        <v>53</v>
      </c>
      <c r="C1240" s="90" t="s">
        <v>87</v>
      </c>
      <c r="D1240">
        <v>0</v>
      </c>
      <c r="E1240">
        <v>1</v>
      </c>
      <c r="F1240">
        <v>2</v>
      </c>
      <c r="G1240">
        <v>3</v>
      </c>
      <c r="H1240">
        <v>4</v>
      </c>
      <c r="I1240">
        <v>5</v>
      </c>
      <c r="J1240">
        <v>6</v>
      </c>
      <c r="K1240">
        <v>7</v>
      </c>
      <c r="L1240">
        <v>8</v>
      </c>
      <c r="M1240">
        <v>9</v>
      </c>
      <c r="N1240">
        <v>10</v>
      </c>
      <c r="O1240">
        <v>11</v>
      </c>
      <c r="P1240">
        <v>12</v>
      </c>
      <c r="Q1240">
        <v>13</v>
      </c>
      <c r="R1240">
        <v>14</v>
      </c>
      <c r="S1240">
        <v>15</v>
      </c>
      <c r="T1240">
        <v>16</v>
      </c>
      <c r="U1240">
        <v>17</v>
      </c>
      <c r="V1240">
        <v>18</v>
      </c>
      <c r="W1240">
        <v>19</v>
      </c>
      <c r="X1240">
        <v>20</v>
      </c>
      <c r="Y1240">
        <v>21</v>
      </c>
      <c r="Z1240">
        <v>22</v>
      </c>
      <c r="AA1240">
        <v>23</v>
      </c>
      <c r="AB1240" s="86" t="s">
        <v>57</v>
      </c>
    </row>
    <row r="1241" spans="1:28">
      <c r="B1241" s="86" t="s">
        <v>54</v>
      </c>
      <c r="D1241">
        <v>1</v>
      </c>
      <c r="E1241">
        <v>1</v>
      </c>
      <c r="F1241">
        <v>1</v>
      </c>
      <c r="G1241">
        <v>1</v>
      </c>
      <c r="H1241">
        <v>1</v>
      </c>
      <c r="I1241">
        <v>1</v>
      </c>
      <c r="J1241">
        <v>1</v>
      </c>
      <c r="K1241">
        <v>1</v>
      </c>
      <c r="L1241">
        <v>1</v>
      </c>
      <c r="M1241">
        <v>1</v>
      </c>
      <c r="N1241">
        <v>1</v>
      </c>
      <c r="O1241">
        <v>1</v>
      </c>
      <c r="P1241">
        <v>1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 s="11">
        <f>SUM(D1241:AA1241)</f>
        <v>24</v>
      </c>
    </row>
    <row r="1242" spans="1:28">
      <c r="B1242" s="86" t="s">
        <v>55</v>
      </c>
      <c r="AB1242" s="11">
        <f>SUM(D1242:AA1242)</f>
        <v>0</v>
      </c>
    </row>
    <row r="1243" spans="1:28">
      <c r="B1243" s="86" t="s">
        <v>56</v>
      </c>
      <c r="AB1243" s="11">
        <f>SUM(D1243:AA1243)</f>
        <v>0</v>
      </c>
    </row>
    <row r="1244" spans="1:28">
      <c r="B1244" s="86" t="s">
        <v>16</v>
      </c>
      <c r="AB1244" s="11">
        <f>SUM(D1244:AA1244)</f>
        <v>0</v>
      </c>
    </row>
    <row r="1245" spans="1:28">
      <c r="B1245" s="86"/>
      <c r="AB1245" s="11">
        <f>SUM(D1245:AA1245)</f>
        <v>0</v>
      </c>
    </row>
    <row r="1246" spans="1:28">
      <c r="B1246" s="86"/>
      <c r="T1246" s="11"/>
      <c r="AB1246" s="11"/>
    </row>
    <row r="1247" spans="1:28">
      <c r="B1247" s="86" t="s">
        <v>112</v>
      </c>
      <c r="AB1247" s="11">
        <f>SUM(D1247:AA1247)</f>
        <v>0</v>
      </c>
    </row>
    <row r="1248" spans="1:28">
      <c r="B1248" s="86" t="s">
        <v>108</v>
      </c>
      <c r="AB1248" s="11">
        <f>SUM(D1248:AA1248)</f>
        <v>0</v>
      </c>
    </row>
    <row r="1250" spans="1:28">
      <c r="A1250" s="83" t="s">
        <v>47</v>
      </c>
      <c r="B1250" s="86" t="s">
        <v>57</v>
      </c>
      <c r="D1250">
        <f t="shared" ref="D1250:I1250" si="400">SUM(D1252:D1255)</f>
        <v>1</v>
      </c>
      <c r="E1250">
        <f t="shared" si="400"/>
        <v>1</v>
      </c>
      <c r="F1250">
        <f t="shared" si="400"/>
        <v>1</v>
      </c>
      <c r="G1250">
        <f t="shared" si="400"/>
        <v>1</v>
      </c>
      <c r="H1250">
        <f t="shared" si="400"/>
        <v>1</v>
      </c>
      <c r="I1250">
        <f t="shared" si="400"/>
        <v>1</v>
      </c>
      <c r="J1250">
        <f>SUM(J1252:J1255)</f>
        <v>1</v>
      </c>
      <c r="K1250">
        <f>SUM(K1252:K1255)</f>
        <v>1</v>
      </c>
      <c r="L1250">
        <f t="shared" ref="L1250:AA1250" si="401">SUM(L1252:L1255)</f>
        <v>1</v>
      </c>
      <c r="M1250">
        <f t="shared" si="401"/>
        <v>1</v>
      </c>
      <c r="N1250">
        <f t="shared" si="401"/>
        <v>1</v>
      </c>
      <c r="O1250">
        <f t="shared" si="401"/>
        <v>1</v>
      </c>
      <c r="P1250">
        <f t="shared" si="401"/>
        <v>1</v>
      </c>
      <c r="Q1250">
        <f t="shared" si="401"/>
        <v>1</v>
      </c>
      <c r="R1250">
        <f t="shared" si="401"/>
        <v>1</v>
      </c>
      <c r="S1250">
        <f t="shared" si="401"/>
        <v>1</v>
      </c>
      <c r="T1250">
        <f t="shared" si="401"/>
        <v>1</v>
      </c>
      <c r="U1250">
        <f t="shared" si="401"/>
        <v>1</v>
      </c>
      <c r="V1250">
        <f t="shared" si="401"/>
        <v>1</v>
      </c>
      <c r="W1250">
        <f t="shared" si="401"/>
        <v>1</v>
      </c>
      <c r="X1250">
        <f t="shared" si="401"/>
        <v>1</v>
      </c>
      <c r="Y1250">
        <f t="shared" si="401"/>
        <v>1</v>
      </c>
      <c r="Z1250">
        <f t="shared" si="401"/>
        <v>1</v>
      </c>
      <c r="AA1250">
        <f t="shared" si="401"/>
        <v>1</v>
      </c>
      <c r="AB1250" s="11">
        <f>SUM(D1250:AA1250)</f>
        <v>24</v>
      </c>
    </row>
    <row r="1251" spans="1:28">
      <c r="B1251" s="86" t="s">
        <v>110</v>
      </c>
      <c r="D1251">
        <v>1</v>
      </c>
      <c r="E1251">
        <v>1</v>
      </c>
      <c r="F1251">
        <v>1</v>
      </c>
      <c r="G1251">
        <v>1</v>
      </c>
      <c r="H1251">
        <v>1</v>
      </c>
      <c r="I1251">
        <v>1</v>
      </c>
      <c r="J1251">
        <v>1</v>
      </c>
      <c r="K1251">
        <v>1</v>
      </c>
      <c r="L1251">
        <v>1</v>
      </c>
      <c r="M1251">
        <v>1</v>
      </c>
      <c r="N1251">
        <v>1</v>
      </c>
      <c r="O1251">
        <v>1</v>
      </c>
      <c r="P1251">
        <v>1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 s="11">
        <f t="shared" ref="AB1251:AB1258" si="402">SUM(D1251:AA1251)</f>
        <v>24</v>
      </c>
    </row>
    <row r="1252" spans="1:28">
      <c r="B1252" s="86" t="s">
        <v>107</v>
      </c>
      <c r="D1252">
        <f t="shared" ref="D1252:I1252" si="403">D1251*0.2</f>
        <v>0.2</v>
      </c>
      <c r="E1252">
        <f t="shared" si="403"/>
        <v>0.2</v>
      </c>
      <c r="F1252">
        <f t="shared" si="403"/>
        <v>0.2</v>
      </c>
      <c r="G1252">
        <f t="shared" si="403"/>
        <v>0.2</v>
      </c>
      <c r="H1252">
        <f t="shared" si="403"/>
        <v>0.2</v>
      </c>
      <c r="I1252">
        <f t="shared" si="403"/>
        <v>0.2</v>
      </c>
      <c r="J1252">
        <f>J1251*0.2</f>
        <v>0.2</v>
      </c>
      <c r="K1252" s="11">
        <f>K1251*0.2</f>
        <v>0.2</v>
      </c>
      <c r="L1252">
        <f t="shared" ref="L1252:AA1252" si="404">L1251*0.2</f>
        <v>0.2</v>
      </c>
      <c r="M1252">
        <f t="shared" si="404"/>
        <v>0.2</v>
      </c>
      <c r="N1252">
        <f t="shared" si="404"/>
        <v>0.2</v>
      </c>
      <c r="O1252">
        <f t="shared" si="404"/>
        <v>0.2</v>
      </c>
      <c r="P1252">
        <f t="shared" si="404"/>
        <v>0.2</v>
      </c>
      <c r="Q1252">
        <f t="shared" si="404"/>
        <v>0.2</v>
      </c>
      <c r="R1252">
        <f t="shared" si="404"/>
        <v>0.2</v>
      </c>
      <c r="S1252">
        <f t="shared" si="404"/>
        <v>0.2</v>
      </c>
      <c r="T1252">
        <f t="shared" si="404"/>
        <v>0.2</v>
      </c>
      <c r="U1252">
        <f t="shared" si="404"/>
        <v>0.2</v>
      </c>
      <c r="V1252">
        <f t="shared" si="404"/>
        <v>0.2</v>
      </c>
      <c r="W1252">
        <f t="shared" si="404"/>
        <v>0.2</v>
      </c>
      <c r="X1252">
        <f t="shared" si="404"/>
        <v>0.2</v>
      </c>
      <c r="Y1252">
        <f t="shared" si="404"/>
        <v>0.2</v>
      </c>
      <c r="Z1252">
        <f t="shared" si="404"/>
        <v>0.2</v>
      </c>
      <c r="AA1252">
        <f t="shared" si="404"/>
        <v>0.2</v>
      </c>
      <c r="AB1252" s="11">
        <f t="shared" si="402"/>
        <v>4.8000000000000016</v>
      </c>
    </row>
    <row r="1253" spans="1:28">
      <c r="B1253" s="86" t="s">
        <v>105</v>
      </c>
      <c r="AB1253" s="11">
        <f t="shared" si="402"/>
        <v>0</v>
      </c>
    </row>
    <row r="1254" spans="1:28">
      <c r="B1254" s="86" t="s">
        <v>74</v>
      </c>
      <c r="D1254">
        <f>D1251*0.8</f>
        <v>0.8</v>
      </c>
      <c r="E1254">
        <f>E1251*0.8</f>
        <v>0.8</v>
      </c>
      <c r="F1254">
        <f>F1251*0.8</f>
        <v>0.8</v>
      </c>
      <c r="G1254">
        <f>G1251*0.8</f>
        <v>0.8</v>
      </c>
      <c r="H1254">
        <f t="shared" ref="H1254:AA1254" si="405">H1251*0.8</f>
        <v>0.8</v>
      </c>
      <c r="I1254">
        <f t="shared" si="405"/>
        <v>0.8</v>
      </c>
      <c r="J1254">
        <f t="shared" si="405"/>
        <v>0.8</v>
      </c>
      <c r="K1254">
        <f t="shared" si="405"/>
        <v>0.8</v>
      </c>
      <c r="L1254">
        <f t="shared" si="405"/>
        <v>0.8</v>
      </c>
      <c r="M1254">
        <f t="shared" si="405"/>
        <v>0.8</v>
      </c>
      <c r="N1254">
        <f t="shared" si="405"/>
        <v>0.8</v>
      </c>
      <c r="O1254">
        <f t="shared" si="405"/>
        <v>0.8</v>
      </c>
      <c r="P1254">
        <f t="shared" si="405"/>
        <v>0.8</v>
      </c>
      <c r="Q1254">
        <f t="shared" si="405"/>
        <v>0.8</v>
      </c>
      <c r="R1254">
        <f t="shared" si="405"/>
        <v>0.8</v>
      </c>
      <c r="S1254">
        <f t="shared" si="405"/>
        <v>0.8</v>
      </c>
      <c r="T1254">
        <f t="shared" si="405"/>
        <v>0.8</v>
      </c>
      <c r="U1254">
        <f t="shared" si="405"/>
        <v>0.8</v>
      </c>
      <c r="V1254">
        <f t="shared" si="405"/>
        <v>0.8</v>
      </c>
      <c r="W1254">
        <f t="shared" si="405"/>
        <v>0.8</v>
      </c>
      <c r="X1254">
        <f t="shared" si="405"/>
        <v>0.8</v>
      </c>
      <c r="Y1254">
        <f t="shared" si="405"/>
        <v>0.8</v>
      </c>
      <c r="Z1254">
        <f t="shared" si="405"/>
        <v>0.8</v>
      </c>
      <c r="AA1254">
        <f t="shared" si="405"/>
        <v>0.8</v>
      </c>
      <c r="AB1254" s="11">
        <f t="shared" si="402"/>
        <v>19.200000000000006</v>
      </c>
    </row>
    <row r="1255" spans="1:28">
      <c r="B1255" s="86" t="s">
        <v>73</v>
      </c>
      <c r="AB1255" s="11">
        <f t="shared" si="402"/>
        <v>0</v>
      </c>
    </row>
    <row r="1256" spans="1:28">
      <c r="B1256" s="86"/>
      <c r="AB1256" s="11">
        <f t="shared" si="402"/>
        <v>0</v>
      </c>
    </row>
    <row r="1257" spans="1:28">
      <c r="B1257" s="86"/>
      <c r="AB1257" s="11">
        <f t="shared" si="402"/>
        <v>0</v>
      </c>
    </row>
    <row r="1258" spans="1:28">
      <c r="B1258" s="86" t="s">
        <v>113</v>
      </c>
      <c r="AB1258" s="11">
        <f t="shared" si="402"/>
        <v>0</v>
      </c>
    </row>
    <row r="1260" spans="1:28" ht="15">
      <c r="A1260" s="83" t="s">
        <v>3</v>
      </c>
      <c r="B1260" s="134" t="s">
        <v>60</v>
      </c>
      <c r="C1260" s="135">
        <v>39830</v>
      </c>
      <c r="G1260" s="84"/>
      <c r="H1260" s="84"/>
      <c r="I1260" s="84"/>
      <c r="J1260" s="84"/>
      <c r="K1260" s="84"/>
      <c r="AB1260" s="128"/>
    </row>
    <row r="1261" spans="1:28">
      <c r="B1261" s="86" t="s">
        <v>51</v>
      </c>
      <c r="D1261" t="s">
        <v>215</v>
      </c>
      <c r="L1261" t="s">
        <v>219</v>
      </c>
      <c r="T1261" t="s">
        <v>218</v>
      </c>
      <c r="AB1261" s="11">
        <f>SUM(AB1263:AB1266)</f>
        <v>24</v>
      </c>
    </row>
    <row r="1262" spans="1:28">
      <c r="B1262" s="86" t="s">
        <v>53</v>
      </c>
      <c r="C1262" s="90" t="s">
        <v>87</v>
      </c>
      <c r="D1262">
        <v>0</v>
      </c>
      <c r="E1262">
        <v>1</v>
      </c>
      <c r="F1262">
        <v>2</v>
      </c>
      <c r="G1262">
        <v>3</v>
      </c>
      <c r="H1262">
        <v>4</v>
      </c>
      <c r="I1262">
        <v>5</v>
      </c>
      <c r="J1262">
        <v>6</v>
      </c>
      <c r="K1262">
        <v>7</v>
      </c>
      <c r="L1262">
        <v>8</v>
      </c>
      <c r="M1262">
        <v>9</v>
      </c>
      <c r="N1262">
        <v>10</v>
      </c>
      <c r="O1262">
        <v>11</v>
      </c>
      <c r="P1262">
        <v>12</v>
      </c>
      <c r="Q1262">
        <v>13</v>
      </c>
      <c r="R1262">
        <v>14</v>
      </c>
      <c r="S1262">
        <v>15</v>
      </c>
      <c r="T1262">
        <v>16</v>
      </c>
      <c r="U1262">
        <v>17</v>
      </c>
      <c r="V1262">
        <v>18</v>
      </c>
      <c r="W1262">
        <v>19</v>
      </c>
      <c r="X1262">
        <v>20</v>
      </c>
      <c r="Y1262">
        <v>21</v>
      </c>
      <c r="Z1262">
        <v>22</v>
      </c>
      <c r="AA1262">
        <v>23</v>
      </c>
      <c r="AB1262" s="86" t="s">
        <v>57</v>
      </c>
    </row>
    <row r="1263" spans="1:28">
      <c r="B1263" s="86" t="s">
        <v>54</v>
      </c>
      <c r="D1263">
        <v>1</v>
      </c>
      <c r="E1263">
        <v>1</v>
      </c>
      <c r="F1263">
        <v>1</v>
      </c>
      <c r="G1263">
        <v>1</v>
      </c>
      <c r="H1263">
        <v>1</v>
      </c>
      <c r="I1263">
        <v>1</v>
      </c>
      <c r="J1263">
        <v>1</v>
      </c>
      <c r="K1263">
        <v>1</v>
      </c>
      <c r="L1263">
        <v>1</v>
      </c>
      <c r="M1263">
        <v>1</v>
      </c>
      <c r="N1263">
        <v>1</v>
      </c>
      <c r="O1263">
        <v>1</v>
      </c>
      <c r="P1263">
        <v>1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 s="11">
        <f>SUM(D1263:AA1263)</f>
        <v>24</v>
      </c>
    </row>
    <row r="1264" spans="1:28">
      <c r="B1264" s="86" t="s">
        <v>55</v>
      </c>
      <c r="AB1264" s="11">
        <f>SUM(D1264:AA1264)</f>
        <v>0</v>
      </c>
    </row>
    <row r="1265" spans="1:30">
      <c r="B1265" s="86" t="s">
        <v>56</v>
      </c>
      <c r="P1265" t="s">
        <v>79</v>
      </c>
      <c r="AB1265" s="11">
        <f>SUM(D1265:AA1265)</f>
        <v>0</v>
      </c>
    </row>
    <row r="1266" spans="1:30">
      <c r="B1266" s="86" t="s">
        <v>16</v>
      </c>
      <c r="T1266" s="11"/>
      <c r="AB1266" s="11">
        <f>SUM(D1266:AA1266)</f>
        <v>0</v>
      </c>
    </row>
    <row r="1267" spans="1:30">
      <c r="B1267" s="86"/>
      <c r="T1267" s="11"/>
      <c r="AB1267" s="11">
        <f>SUM(D1267:AA1267)</f>
        <v>0</v>
      </c>
    </row>
    <row r="1268" spans="1:30">
      <c r="B1268" s="86"/>
      <c r="T1268" s="11"/>
      <c r="AB1268" s="11"/>
    </row>
    <row r="1269" spans="1:30">
      <c r="B1269" s="86" t="s">
        <v>112</v>
      </c>
      <c r="AB1269" s="11">
        <f>SUM(D1269:AA1269)</f>
        <v>0</v>
      </c>
    </row>
    <row r="1270" spans="1:30">
      <c r="B1270" s="86" t="s">
        <v>108</v>
      </c>
      <c r="T1270">
        <v>4</v>
      </c>
      <c r="U1270">
        <v>3</v>
      </c>
      <c r="AB1270" s="11">
        <f>SUM(D1270:AA1270)</f>
        <v>7</v>
      </c>
    </row>
    <row r="1272" spans="1:30">
      <c r="A1272" s="83" t="s">
        <v>47</v>
      </c>
      <c r="B1272" s="86" t="s">
        <v>57</v>
      </c>
      <c r="D1272">
        <f t="shared" ref="D1272:K1272" si="406">SUM(D1274:D1277)</f>
        <v>1</v>
      </c>
      <c r="E1272">
        <f t="shared" si="406"/>
        <v>1</v>
      </c>
      <c r="F1272">
        <f t="shared" si="406"/>
        <v>1</v>
      </c>
      <c r="G1272">
        <f t="shared" si="406"/>
        <v>1</v>
      </c>
      <c r="H1272">
        <f t="shared" si="406"/>
        <v>1</v>
      </c>
      <c r="I1272">
        <f t="shared" si="406"/>
        <v>1</v>
      </c>
      <c r="J1272">
        <f t="shared" si="406"/>
        <v>1</v>
      </c>
      <c r="K1272">
        <f t="shared" si="406"/>
        <v>1</v>
      </c>
      <c r="L1272">
        <f>SUM(L1274:L1277)</f>
        <v>1</v>
      </c>
      <c r="M1272">
        <f t="shared" ref="M1272:AA1272" si="407">SUM(M1274:M1277)</f>
        <v>1</v>
      </c>
      <c r="N1272">
        <f t="shared" si="407"/>
        <v>1</v>
      </c>
      <c r="O1272">
        <f t="shared" si="407"/>
        <v>1</v>
      </c>
      <c r="P1272">
        <f t="shared" si="407"/>
        <v>1</v>
      </c>
      <c r="Q1272">
        <f t="shared" si="407"/>
        <v>1</v>
      </c>
      <c r="R1272">
        <f t="shared" si="407"/>
        <v>1</v>
      </c>
      <c r="S1272">
        <f t="shared" si="407"/>
        <v>1</v>
      </c>
      <c r="T1272">
        <f t="shared" si="407"/>
        <v>1</v>
      </c>
      <c r="U1272">
        <f t="shared" si="407"/>
        <v>1</v>
      </c>
      <c r="V1272">
        <f t="shared" si="407"/>
        <v>1</v>
      </c>
      <c r="W1272">
        <f t="shared" si="407"/>
        <v>1</v>
      </c>
      <c r="X1272">
        <f t="shared" si="407"/>
        <v>1</v>
      </c>
      <c r="Y1272">
        <f t="shared" si="407"/>
        <v>1</v>
      </c>
      <c r="Z1272">
        <f t="shared" si="407"/>
        <v>1</v>
      </c>
      <c r="AA1272">
        <f t="shared" si="407"/>
        <v>1</v>
      </c>
      <c r="AB1272" s="11">
        <f t="shared" ref="AB1272:AB1278" si="408">SUM(D1272:AA1272)</f>
        <v>24</v>
      </c>
    </row>
    <row r="1273" spans="1:30">
      <c r="B1273" s="86" t="s">
        <v>110</v>
      </c>
      <c r="D1273">
        <v>1</v>
      </c>
      <c r="E1273">
        <v>1</v>
      </c>
      <c r="F1273">
        <v>1</v>
      </c>
      <c r="G1273">
        <v>1</v>
      </c>
      <c r="H1273">
        <v>1</v>
      </c>
      <c r="I1273">
        <v>1</v>
      </c>
      <c r="J1273">
        <v>1</v>
      </c>
      <c r="K1273">
        <v>1</v>
      </c>
      <c r="L1273">
        <v>1</v>
      </c>
      <c r="M1273">
        <v>1</v>
      </c>
      <c r="N1273">
        <v>1</v>
      </c>
      <c r="O1273">
        <v>1</v>
      </c>
      <c r="P1273">
        <v>1</v>
      </c>
      <c r="Q1273">
        <v>1</v>
      </c>
      <c r="R1273">
        <v>1</v>
      </c>
      <c r="S1273">
        <v>1</v>
      </c>
      <c r="T1273">
        <v>0.7</v>
      </c>
      <c r="U1273">
        <v>0.7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 s="11">
        <f t="shared" si="408"/>
        <v>23.4</v>
      </c>
    </row>
    <row r="1274" spans="1:30">
      <c r="B1274" s="86" t="s">
        <v>107</v>
      </c>
      <c r="D1274">
        <f t="shared" ref="D1274:I1274" si="409">D1273*0.2</f>
        <v>0.2</v>
      </c>
      <c r="E1274">
        <f t="shared" si="409"/>
        <v>0.2</v>
      </c>
      <c r="F1274">
        <f t="shared" si="409"/>
        <v>0.2</v>
      </c>
      <c r="G1274">
        <f t="shared" si="409"/>
        <v>0.2</v>
      </c>
      <c r="H1274">
        <f t="shared" si="409"/>
        <v>0.2</v>
      </c>
      <c r="I1274">
        <f t="shared" si="409"/>
        <v>0.2</v>
      </c>
      <c r="J1274">
        <f>J1273*0.2</f>
        <v>0.2</v>
      </c>
      <c r="K1274" s="11">
        <f>K1273*0.2</f>
        <v>0.2</v>
      </c>
      <c r="L1274">
        <f t="shared" ref="L1274:AA1274" si="410">L1273*0.2</f>
        <v>0.2</v>
      </c>
      <c r="M1274">
        <f t="shared" si="410"/>
        <v>0.2</v>
      </c>
      <c r="N1274">
        <f t="shared" si="410"/>
        <v>0.2</v>
      </c>
      <c r="O1274">
        <f t="shared" si="410"/>
        <v>0.2</v>
      </c>
      <c r="P1274">
        <f t="shared" si="410"/>
        <v>0.2</v>
      </c>
      <c r="Q1274">
        <f t="shared" si="410"/>
        <v>0.2</v>
      </c>
      <c r="R1274">
        <f t="shared" si="410"/>
        <v>0.2</v>
      </c>
      <c r="S1274">
        <f t="shared" si="410"/>
        <v>0.2</v>
      </c>
      <c r="T1274">
        <f t="shared" si="410"/>
        <v>0.13999999999999999</v>
      </c>
      <c r="U1274">
        <f t="shared" si="410"/>
        <v>0.13999999999999999</v>
      </c>
      <c r="V1274">
        <f t="shared" si="410"/>
        <v>0.2</v>
      </c>
      <c r="W1274">
        <f t="shared" si="410"/>
        <v>0.2</v>
      </c>
      <c r="X1274">
        <f t="shared" si="410"/>
        <v>0.2</v>
      </c>
      <c r="Y1274">
        <f t="shared" si="410"/>
        <v>0.2</v>
      </c>
      <c r="Z1274">
        <f t="shared" si="410"/>
        <v>0.2</v>
      </c>
      <c r="AA1274">
        <f t="shared" si="410"/>
        <v>0.2</v>
      </c>
      <c r="AB1274" s="11">
        <f t="shared" si="408"/>
        <v>4.6800000000000015</v>
      </c>
    </row>
    <row r="1275" spans="1:30">
      <c r="B1275" s="86" t="s">
        <v>105</v>
      </c>
      <c r="AB1275" s="11">
        <f t="shared" si="408"/>
        <v>0</v>
      </c>
    </row>
    <row r="1276" spans="1:30">
      <c r="B1276" s="86" t="s">
        <v>74</v>
      </c>
      <c r="D1276">
        <f t="shared" ref="D1276:V1276" si="411">D1273*0.8</f>
        <v>0.8</v>
      </c>
      <c r="E1276">
        <f t="shared" si="411"/>
        <v>0.8</v>
      </c>
      <c r="F1276">
        <f t="shared" si="411"/>
        <v>0.8</v>
      </c>
      <c r="G1276">
        <f t="shared" si="411"/>
        <v>0.8</v>
      </c>
      <c r="H1276">
        <f t="shared" si="411"/>
        <v>0.8</v>
      </c>
      <c r="I1276">
        <f t="shared" si="411"/>
        <v>0.8</v>
      </c>
      <c r="J1276">
        <f t="shared" si="411"/>
        <v>0.8</v>
      </c>
      <c r="K1276">
        <f t="shared" si="411"/>
        <v>0.8</v>
      </c>
      <c r="L1276">
        <f t="shared" si="411"/>
        <v>0.8</v>
      </c>
      <c r="M1276">
        <f t="shared" si="411"/>
        <v>0.8</v>
      </c>
      <c r="N1276">
        <f t="shared" si="411"/>
        <v>0.8</v>
      </c>
      <c r="O1276">
        <f t="shared" si="411"/>
        <v>0.8</v>
      </c>
      <c r="P1276">
        <f t="shared" si="411"/>
        <v>0.8</v>
      </c>
      <c r="Q1276">
        <f t="shared" si="411"/>
        <v>0.8</v>
      </c>
      <c r="R1276">
        <f t="shared" si="411"/>
        <v>0.8</v>
      </c>
      <c r="S1276">
        <f t="shared" si="411"/>
        <v>0.8</v>
      </c>
      <c r="T1276">
        <f t="shared" si="411"/>
        <v>0.55999999999999994</v>
      </c>
      <c r="U1276">
        <f t="shared" si="411"/>
        <v>0.55999999999999994</v>
      </c>
      <c r="V1276">
        <f t="shared" si="411"/>
        <v>0.8</v>
      </c>
      <c r="W1276">
        <f>W1273*0.8</f>
        <v>0.8</v>
      </c>
      <c r="X1276">
        <f>X1273*0.8</f>
        <v>0.8</v>
      </c>
      <c r="Y1276">
        <f>Y1273*0.8</f>
        <v>0.8</v>
      </c>
      <c r="Z1276">
        <f>Z1273*0.8</f>
        <v>0.8</v>
      </c>
      <c r="AA1276">
        <f>AA1273*0.8</f>
        <v>0.8</v>
      </c>
      <c r="AB1276" s="11">
        <f t="shared" si="408"/>
        <v>18.720000000000006</v>
      </c>
    </row>
    <row r="1277" spans="1:30">
      <c r="B1277" s="86" t="s">
        <v>73</v>
      </c>
      <c r="T1277">
        <v>0.3</v>
      </c>
      <c r="U1277">
        <v>0.3</v>
      </c>
      <c r="AB1277" s="11">
        <f t="shared" si="408"/>
        <v>0.6</v>
      </c>
    </row>
    <row r="1278" spans="1:30">
      <c r="B1278" s="86" t="s">
        <v>308</v>
      </c>
      <c r="T1278">
        <v>0.3</v>
      </c>
      <c r="AB1278" s="11">
        <f t="shared" si="408"/>
        <v>0.3</v>
      </c>
      <c r="AD1278" t="s">
        <v>309</v>
      </c>
    </row>
    <row r="1279" spans="1:30">
      <c r="B1279" s="86" t="s">
        <v>307</v>
      </c>
      <c r="U1279">
        <v>0.3</v>
      </c>
      <c r="AB1279" s="11"/>
      <c r="AD1279" t="s">
        <v>310</v>
      </c>
    </row>
    <row r="1280" spans="1:30">
      <c r="B1280" s="86"/>
      <c r="AB1280" s="11"/>
    </row>
    <row r="1281" spans="1:28">
      <c r="B1281" s="86" t="s">
        <v>113</v>
      </c>
      <c r="T1281">
        <v>1</v>
      </c>
      <c r="U1281">
        <v>1</v>
      </c>
      <c r="AB1281" s="11">
        <f>SUM(D1281:AA1281)</f>
        <v>2</v>
      </c>
    </row>
    <row r="1283" spans="1:28" ht="15">
      <c r="A1283" s="83" t="s">
        <v>3</v>
      </c>
      <c r="B1283" s="134" t="s">
        <v>61</v>
      </c>
      <c r="C1283" s="135">
        <v>39831</v>
      </c>
      <c r="G1283" s="84"/>
      <c r="H1283" s="84"/>
      <c r="I1283" s="84"/>
      <c r="J1283" s="84"/>
      <c r="K1283" s="84"/>
      <c r="AB1283" s="128"/>
    </row>
    <row r="1284" spans="1:28">
      <c r="B1284" s="86" t="s">
        <v>51</v>
      </c>
      <c r="D1284" t="s">
        <v>215</v>
      </c>
      <c r="P1284" t="s">
        <v>216</v>
      </c>
      <c r="AB1284" s="11">
        <f>SUM(AB1286:AB1289)</f>
        <v>24</v>
      </c>
    </row>
    <row r="1285" spans="1:28">
      <c r="B1285" s="86" t="s">
        <v>53</v>
      </c>
      <c r="C1285" s="90" t="s">
        <v>87</v>
      </c>
      <c r="D1285">
        <v>0</v>
      </c>
      <c r="E1285">
        <v>1</v>
      </c>
      <c r="F1285">
        <v>2</v>
      </c>
      <c r="G1285">
        <v>3</v>
      </c>
      <c r="H1285">
        <v>4</v>
      </c>
      <c r="I1285">
        <v>5</v>
      </c>
      <c r="J1285">
        <v>6</v>
      </c>
      <c r="K1285">
        <v>7</v>
      </c>
      <c r="L1285">
        <v>8</v>
      </c>
      <c r="M1285">
        <v>9</v>
      </c>
      <c r="N1285">
        <v>10</v>
      </c>
      <c r="O1285">
        <v>11</v>
      </c>
      <c r="P1285">
        <v>12</v>
      </c>
      <c r="Q1285">
        <v>13</v>
      </c>
      <c r="R1285">
        <v>14</v>
      </c>
      <c r="S1285">
        <v>15</v>
      </c>
      <c r="T1285">
        <v>16</v>
      </c>
      <c r="U1285">
        <v>17</v>
      </c>
      <c r="V1285">
        <v>18</v>
      </c>
      <c r="W1285">
        <v>19</v>
      </c>
      <c r="X1285">
        <v>20</v>
      </c>
      <c r="Y1285">
        <v>21</v>
      </c>
      <c r="Z1285">
        <v>22</v>
      </c>
      <c r="AA1285">
        <v>23</v>
      </c>
      <c r="AB1285" s="86" t="s">
        <v>57</v>
      </c>
    </row>
    <row r="1286" spans="1:28">
      <c r="B1286" s="86" t="s">
        <v>54</v>
      </c>
      <c r="D1286">
        <v>1</v>
      </c>
      <c r="E1286">
        <v>1</v>
      </c>
      <c r="F1286">
        <v>1</v>
      </c>
      <c r="G1286">
        <v>1</v>
      </c>
      <c r="H1286">
        <v>1</v>
      </c>
      <c r="I1286">
        <v>1</v>
      </c>
      <c r="J1286">
        <v>1</v>
      </c>
      <c r="K1286">
        <v>1</v>
      </c>
      <c r="L1286">
        <v>1</v>
      </c>
      <c r="M1286">
        <v>1</v>
      </c>
      <c r="N1286">
        <v>1</v>
      </c>
      <c r="O1286">
        <v>1</v>
      </c>
      <c r="P1286">
        <v>1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 s="11">
        <f>SUM(D1286:AA1286)</f>
        <v>24</v>
      </c>
    </row>
    <row r="1287" spans="1:28">
      <c r="B1287" s="86" t="s">
        <v>55</v>
      </c>
      <c r="AB1287" s="11">
        <f t="shared" ref="AB1287:AB1292" si="412">SUM(D1287:AA1287)</f>
        <v>0</v>
      </c>
    </row>
    <row r="1288" spans="1:28">
      <c r="B1288" s="86" t="s">
        <v>56</v>
      </c>
      <c r="AB1288" s="11">
        <f t="shared" si="412"/>
        <v>0</v>
      </c>
    </row>
    <row r="1289" spans="1:28">
      <c r="B1289" s="86" t="s">
        <v>16</v>
      </c>
      <c r="T1289" s="11"/>
      <c r="AB1289" s="11">
        <f t="shared" si="412"/>
        <v>0</v>
      </c>
    </row>
    <row r="1290" spans="1:28">
      <c r="B1290" s="86"/>
      <c r="T1290" s="11"/>
      <c r="AB1290" s="11">
        <f t="shared" si="412"/>
        <v>0</v>
      </c>
    </row>
    <row r="1291" spans="1:28">
      <c r="B1291" s="86" t="s">
        <v>112</v>
      </c>
      <c r="AB1291" s="11">
        <f t="shared" si="412"/>
        <v>0</v>
      </c>
    </row>
    <row r="1292" spans="1:28">
      <c r="B1292" s="86" t="s">
        <v>108</v>
      </c>
      <c r="AB1292" s="11">
        <f t="shared" si="412"/>
        <v>0</v>
      </c>
    </row>
    <row r="1294" spans="1:28">
      <c r="A1294" s="83" t="s">
        <v>47</v>
      </c>
      <c r="B1294" s="86" t="s">
        <v>57</v>
      </c>
      <c r="D1294">
        <f t="shared" ref="D1294:I1294" si="413">SUM(D1296:D1299)</f>
        <v>1</v>
      </c>
      <c r="E1294">
        <f t="shared" si="413"/>
        <v>1</v>
      </c>
      <c r="F1294">
        <f t="shared" si="413"/>
        <v>1</v>
      </c>
      <c r="G1294">
        <f t="shared" si="413"/>
        <v>1</v>
      </c>
      <c r="H1294">
        <f t="shared" si="413"/>
        <v>1</v>
      </c>
      <c r="I1294">
        <f t="shared" si="413"/>
        <v>1</v>
      </c>
      <c r="J1294">
        <f>SUM(J1296:J1299)</f>
        <v>1</v>
      </c>
      <c r="K1294">
        <f t="shared" ref="K1294:AA1294" si="414">SUM(K1296:K1299)</f>
        <v>1</v>
      </c>
      <c r="L1294">
        <f t="shared" si="414"/>
        <v>1</v>
      </c>
      <c r="M1294">
        <f t="shared" si="414"/>
        <v>1</v>
      </c>
      <c r="N1294">
        <f t="shared" si="414"/>
        <v>1</v>
      </c>
      <c r="O1294">
        <f t="shared" si="414"/>
        <v>1</v>
      </c>
      <c r="P1294">
        <f t="shared" si="414"/>
        <v>1</v>
      </c>
      <c r="Q1294">
        <f t="shared" si="414"/>
        <v>1</v>
      </c>
      <c r="R1294">
        <f t="shared" si="414"/>
        <v>1</v>
      </c>
      <c r="S1294">
        <f t="shared" si="414"/>
        <v>1</v>
      </c>
      <c r="T1294">
        <f t="shared" si="414"/>
        <v>1</v>
      </c>
      <c r="U1294">
        <f t="shared" si="414"/>
        <v>1</v>
      </c>
      <c r="V1294">
        <f t="shared" si="414"/>
        <v>1</v>
      </c>
      <c r="W1294">
        <f t="shared" si="414"/>
        <v>1</v>
      </c>
      <c r="X1294">
        <f t="shared" si="414"/>
        <v>1</v>
      </c>
      <c r="Y1294">
        <f t="shared" si="414"/>
        <v>1</v>
      </c>
      <c r="Z1294">
        <f t="shared" si="414"/>
        <v>1</v>
      </c>
      <c r="AA1294">
        <f t="shared" si="414"/>
        <v>1</v>
      </c>
      <c r="AB1294" s="11">
        <f>SUM(D1294:AA1294)</f>
        <v>24</v>
      </c>
    </row>
    <row r="1295" spans="1:28">
      <c r="B1295" s="86" t="s">
        <v>110</v>
      </c>
      <c r="D1295">
        <v>1</v>
      </c>
      <c r="E1295">
        <v>1</v>
      </c>
      <c r="F1295">
        <v>1</v>
      </c>
      <c r="G1295">
        <v>1</v>
      </c>
      <c r="H1295">
        <v>1</v>
      </c>
      <c r="I1295">
        <v>1</v>
      </c>
      <c r="J1295">
        <v>1</v>
      </c>
      <c r="K1295">
        <v>1</v>
      </c>
      <c r="L1295">
        <v>1</v>
      </c>
      <c r="M1295">
        <v>1</v>
      </c>
      <c r="N1295">
        <v>1</v>
      </c>
      <c r="O1295">
        <v>1</v>
      </c>
      <c r="P1295">
        <v>1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 s="11">
        <f>SUM(D1295:AA1295)</f>
        <v>24</v>
      </c>
    </row>
    <row r="1296" spans="1:28">
      <c r="B1296" s="86" t="s">
        <v>107</v>
      </c>
      <c r="D1296">
        <f t="shared" ref="D1296:I1296" si="415">D1295*0.2</f>
        <v>0.2</v>
      </c>
      <c r="E1296">
        <f t="shared" si="415"/>
        <v>0.2</v>
      </c>
      <c r="F1296">
        <f t="shared" si="415"/>
        <v>0.2</v>
      </c>
      <c r="G1296">
        <f t="shared" si="415"/>
        <v>0.2</v>
      </c>
      <c r="H1296">
        <f t="shared" si="415"/>
        <v>0.2</v>
      </c>
      <c r="I1296">
        <f t="shared" si="415"/>
        <v>0.2</v>
      </c>
      <c r="J1296">
        <f>J1295*0.2</f>
        <v>0.2</v>
      </c>
      <c r="K1296" s="11">
        <f>K1295*0.2</f>
        <v>0.2</v>
      </c>
      <c r="L1296">
        <f t="shared" ref="L1296:AA1296" si="416">L1295*0.2</f>
        <v>0.2</v>
      </c>
      <c r="M1296">
        <f t="shared" si="416"/>
        <v>0.2</v>
      </c>
      <c r="N1296">
        <f t="shared" si="416"/>
        <v>0.2</v>
      </c>
      <c r="O1296">
        <f t="shared" si="416"/>
        <v>0.2</v>
      </c>
      <c r="P1296">
        <f t="shared" si="416"/>
        <v>0.2</v>
      </c>
      <c r="Q1296">
        <f t="shared" si="416"/>
        <v>0.2</v>
      </c>
      <c r="R1296">
        <f t="shared" si="416"/>
        <v>0.2</v>
      </c>
      <c r="S1296">
        <f t="shared" si="416"/>
        <v>0.2</v>
      </c>
      <c r="T1296">
        <f t="shared" si="416"/>
        <v>0.2</v>
      </c>
      <c r="U1296">
        <f t="shared" si="416"/>
        <v>0.2</v>
      </c>
      <c r="V1296">
        <f t="shared" si="416"/>
        <v>0.2</v>
      </c>
      <c r="W1296">
        <f t="shared" si="416"/>
        <v>0.2</v>
      </c>
      <c r="X1296">
        <f t="shared" si="416"/>
        <v>0.2</v>
      </c>
      <c r="Y1296">
        <f t="shared" si="416"/>
        <v>0.2</v>
      </c>
      <c r="Z1296">
        <f t="shared" si="416"/>
        <v>0.2</v>
      </c>
      <c r="AA1296">
        <f t="shared" si="416"/>
        <v>0.2</v>
      </c>
      <c r="AB1296" s="11">
        <f t="shared" ref="AB1296:AB1301" si="417">SUM(D1296:AA1296)</f>
        <v>4.8000000000000016</v>
      </c>
    </row>
    <row r="1297" spans="1:31">
      <c r="B1297" s="86" t="s">
        <v>105</v>
      </c>
      <c r="AB1297" s="11">
        <f t="shared" si="417"/>
        <v>0</v>
      </c>
    </row>
    <row r="1298" spans="1:31">
      <c r="B1298" s="86" t="s">
        <v>74</v>
      </c>
      <c r="D1298">
        <f>D1295*0.8</f>
        <v>0.8</v>
      </c>
      <c r="E1298">
        <f>E1295*0.8</f>
        <v>0.8</v>
      </c>
      <c r="F1298">
        <f>F1295*0.8</f>
        <v>0.8</v>
      </c>
      <c r="G1298">
        <f>G1295*0.8</f>
        <v>0.8</v>
      </c>
      <c r="H1298">
        <f t="shared" ref="H1298:AA1298" si="418">H1295*0.8</f>
        <v>0.8</v>
      </c>
      <c r="I1298">
        <f t="shared" si="418"/>
        <v>0.8</v>
      </c>
      <c r="J1298">
        <f t="shared" si="418"/>
        <v>0.8</v>
      </c>
      <c r="K1298">
        <f t="shared" si="418"/>
        <v>0.8</v>
      </c>
      <c r="L1298">
        <f t="shared" si="418"/>
        <v>0.8</v>
      </c>
      <c r="M1298">
        <f t="shared" si="418"/>
        <v>0.8</v>
      </c>
      <c r="N1298">
        <f t="shared" si="418"/>
        <v>0.8</v>
      </c>
      <c r="O1298">
        <f t="shared" si="418"/>
        <v>0.8</v>
      </c>
      <c r="P1298">
        <f t="shared" si="418"/>
        <v>0.8</v>
      </c>
      <c r="Q1298">
        <f t="shared" si="418"/>
        <v>0.8</v>
      </c>
      <c r="R1298">
        <f t="shared" si="418"/>
        <v>0.8</v>
      </c>
      <c r="S1298">
        <f t="shared" si="418"/>
        <v>0.8</v>
      </c>
      <c r="T1298">
        <f t="shared" si="418"/>
        <v>0.8</v>
      </c>
      <c r="U1298">
        <f t="shared" si="418"/>
        <v>0.8</v>
      </c>
      <c r="V1298">
        <f t="shared" si="418"/>
        <v>0.8</v>
      </c>
      <c r="W1298">
        <f t="shared" si="418"/>
        <v>0.8</v>
      </c>
      <c r="X1298">
        <f t="shared" si="418"/>
        <v>0.8</v>
      </c>
      <c r="Y1298">
        <f t="shared" si="418"/>
        <v>0.8</v>
      </c>
      <c r="Z1298">
        <f t="shared" si="418"/>
        <v>0.8</v>
      </c>
      <c r="AA1298">
        <f t="shared" si="418"/>
        <v>0.8</v>
      </c>
      <c r="AB1298" s="11">
        <f t="shared" si="417"/>
        <v>19.200000000000006</v>
      </c>
    </row>
    <row r="1299" spans="1:31">
      <c r="B1299" s="86" t="s">
        <v>73</v>
      </c>
      <c r="AB1299" s="11">
        <f t="shared" si="417"/>
        <v>0</v>
      </c>
    </row>
    <row r="1300" spans="1:31">
      <c r="B1300" s="86"/>
      <c r="AB1300" s="11">
        <f t="shared" si="417"/>
        <v>0</v>
      </c>
    </row>
    <row r="1301" spans="1:31">
      <c r="B1301" s="86" t="s">
        <v>113</v>
      </c>
      <c r="AB1301" s="11">
        <f t="shared" si="417"/>
        <v>0</v>
      </c>
    </row>
    <row r="1303" spans="1:31" ht="15">
      <c r="A1303" s="83" t="s">
        <v>3</v>
      </c>
      <c r="B1303" s="134" t="s">
        <v>62</v>
      </c>
      <c r="C1303" s="135">
        <v>39832</v>
      </c>
      <c r="G1303" s="84"/>
      <c r="H1303" s="84"/>
      <c r="I1303" s="84"/>
      <c r="J1303" s="84"/>
      <c r="K1303" s="84"/>
      <c r="AB1303" s="128"/>
    </row>
    <row r="1304" spans="1:31">
      <c r="B1304" s="86" t="s">
        <v>51</v>
      </c>
      <c r="D1304" t="s">
        <v>215</v>
      </c>
      <c r="P1304" t="s">
        <v>216</v>
      </c>
      <c r="AB1304" s="11">
        <f>SUM(AB1306:AB1309)</f>
        <v>24</v>
      </c>
      <c r="AD1304" s="83" t="s">
        <v>232</v>
      </c>
    </row>
    <row r="1305" spans="1:31">
      <c r="B1305" s="86" t="s">
        <v>53</v>
      </c>
      <c r="C1305" s="90" t="s">
        <v>87</v>
      </c>
      <c r="D1305">
        <v>0</v>
      </c>
      <c r="E1305">
        <v>1</v>
      </c>
      <c r="F1305">
        <v>2</v>
      </c>
      <c r="G1305">
        <v>3</v>
      </c>
      <c r="H1305">
        <v>4</v>
      </c>
      <c r="I1305">
        <v>5</v>
      </c>
      <c r="J1305">
        <v>6</v>
      </c>
      <c r="K1305">
        <v>7</v>
      </c>
      <c r="L1305">
        <v>8</v>
      </c>
      <c r="M1305">
        <v>9</v>
      </c>
      <c r="N1305">
        <v>10</v>
      </c>
      <c r="O1305">
        <v>11</v>
      </c>
      <c r="P1305">
        <v>12</v>
      </c>
      <c r="Q1305">
        <v>13</v>
      </c>
      <c r="R1305">
        <v>14</v>
      </c>
      <c r="S1305">
        <v>15</v>
      </c>
      <c r="T1305">
        <v>16</v>
      </c>
      <c r="U1305">
        <v>17</v>
      </c>
      <c r="V1305">
        <v>18</v>
      </c>
      <c r="W1305">
        <v>19</v>
      </c>
      <c r="X1305">
        <v>20</v>
      </c>
      <c r="Y1305">
        <v>21</v>
      </c>
      <c r="Z1305">
        <v>22</v>
      </c>
      <c r="AA1305">
        <v>23</v>
      </c>
      <c r="AB1305" s="86" t="s">
        <v>57</v>
      </c>
      <c r="AD1305" s="11">
        <f>SUM(AD1306:AD1309)</f>
        <v>168</v>
      </c>
      <c r="AE1305" t="s">
        <v>6</v>
      </c>
    </row>
    <row r="1306" spans="1:31">
      <c r="B1306" s="86" t="s">
        <v>54</v>
      </c>
      <c r="D1306">
        <v>1</v>
      </c>
      <c r="E1306">
        <v>1</v>
      </c>
      <c r="F1306">
        <v>1</v>
      </c>
      <c r="G1306">
        <v>1</v>
      </c>
      <c r="H1306">
        <v>1</v>
      </c>
      <c r="I1306">
        <v>1</v>
      </c>
      <c r="J1306">
        <v>1</v>
      </c>
      <c r="K1306">
        <v>1</v>
      </c>
      <c r="L1306">
        <v>1</v>
      </c>
      <c r="M1306">
        <v>1</v>
      </c>
      <c r="N1306">
        <v>1</v>
      </c>
      <c r="O1306">
        <v>1</v>
      </c>
      <c r="P1306">
        <v>1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 s="11">
        <f>SUM(D1306:AA1306)</f>
        <v>24</v>
      </c>
      <c r="AD1306" s="11">
        <f>AB1175+AB1198+AB1219+AB1241+AB1263+AB1286+AB1306</f>
        <v>158</v>
      </c>
      <c r="AE1306">
        <f>AC1175+AC1198+AC1219</f>
        <v>38</v>
      </c>
    </row>
    <row r="1307" spans="1:31">
      <c r="B1307" s="86" t="s">
        <v>55</v>
      </c>
      <c r="AB1307" s="11">
        <f t="shared" ref="AB1307:AB1312" si="419">SUM(D1307:AA1307)</f>
        <v>0</v>
      </c>
      <c r="AD1307" s="11">
        <f>AB1176+AB1199+AB1220+AB1242+AB1264+AB1287+AB1307</f>
        <v>2</v>
      </c>
    </row>
    <row r="1308" spans="1:31">
      <c r="B1308" s="86" t="s">
        <v>56</v>
      </c>
      <c r="AB1308" s="11">
        <f t="shared" si="419"/>
        <v>0</v>
      </c>
      <c r="AD1308" s="11">
        <f>AB1177+AB1200+AB1221+AB1243+AB1265+AB1288+AB1308</f>
        <v>0</v>
      </c>
    </row>
    <row r="1309" spans="1:31">
      <c r="B1309" s="86" t="s">
        <v>16</v>
      </c>
      <c r="T1309" s="11"/>
      <c r="AB1309" s="11">
        <f t="shared" si="419"/>
        <v>0</v>
      </c>
      <c r="AD1309" s="11">
        <f>AB1178+AB1201+AB1222+AB1244+AB1266+AB1289+AB1309</f>
        <v>8</v>
      </c>
    </row>
    <row r="1310" spans="1:31">
      <c r="B1310" s="86"/>
      <c r="T1310" s="11"/>
      <c r="AB1310" s="11">
        <f t="shared" si="419"/>
        <v>0</v>
      </c>
    </row>
    <row r="1311" spans="1:31">
      <c r="B1311" s="86"/>
      <c r="AB1311" s="11">
        <f t="shared" si="419"/>
        <v>0</v>
      </c>
    </row>
    <row r="1312" spans="1:31">
      <c r="B1312" s="86"/>
      <c r="T1312" s="11"/>
      <c r="AB1312" s="11">
        <f t="shared" si="419"/>
        <v>0</v>
      </c>
    </row>
    <row r="1313" spans="1:30">
      <c r="B1313" s="86" t="s">
        <v>112</v>
      </c>
      <c r="AB1313" s="11">
        <f>SUM(D1313:AA1313)</f>
        <v>0</v>
      </c>
      <c r="AD1313" s="11">
        <f>AB1181+AB1204+AB1225+AB1247+AB1269+AB1291+AB1313</f>
        <v>0</v>
      </c>
    </row>
    <row r="1314" spans="1:30">
      <c r="B1314" s="86" t="s">
        <v>108</v>
      </c>
      <c r="AB1314" s="11">
        <f>SUM(D1314:AA1314)</f>
        <v>0</v>
      </c>
      <c r="AD1314" s="11">
        <f>AB1182+AB1205+AB1226+AB1248+AB1270+AB1292+AB1314</f>
        <v>7</v>
      </c>
    </row>
    <row r="1316" spans="1:30">
      <c r="A1316" s="83" t="s">
        <v>47</v>
      </c>
      <c r="B1316" s="86" t="s">
        <v>57</v>
      </c>
      <c r="D1316">
        <f t="shared" ref="D1316:V1316" si="420">SUM(D1318:D1321)</f>
        <v>1</v>
      </c>
      <c r="E1316">
        <f t="shared" si="420"/>
        <v>1</v>
      </c>
      <c r="F1316">
        <f t="shared" si="420"/>
        <v>1</v>
      </c>
      <c r="G1316">
        <f t="shared" si="420"/>
        <v>1</v>
      </c>
      <c r="H1316">
        <f t="shared" si="420"/>
        <v>1</v>
      </c>
      <c r="I1316">
        <f t="shared" si="420"/>
        <v>1</v>
      </c>
      <c r="J1316">
        <f t="shared" si="420"/>
        <v>1</v>
      </c>
      <c r="K1316">
        <f t="shared" si="420"/>
        <v>1</v>
      </c>
      <c r="L1316">
        <f t="shared" si="420"/>
        <v>1</v>
      </c>
      <c r="M1316">
        <f t="shared" si="420"/>
        <v>1</v>
      </c>
      <c r="N1316">
        <f t="shared" si="420"/>
        <v>1</v>
      </c>
      <c r="O1316">
        <f t="shared" si="420"/>
        <v>1</v>
      </c>
      <c r="P1316">
        <f t="shared" si="420"/>
        <v>1</v>
      </c>
      <c r="Q1316">
        <f t="shared" si="420"/>
        <v>1</v>
      </c>
      <c r="R1316">
        <f t="shared" si="420"/>
        <v>1</v>
      </c>
      <c r="S1316">
        <f t="shared" si="420"/>
        <v>1</v>
      </c>
      <c r="T1316">
        <f t="shared" si="420"/>
        <v>1</v>
      </c>
      <c r="U1316">
        <f t="shared" si="420"/>
        <v>1</v>
      </c>
      <c r="V1316">
        <f t="shared" si="420"/>
        <v>1</v>
      </c>
      <c r="W1316">
        <f>SUM(W1318:W1321)</f>
        <v>1</v>
      </c>
      <c r="X1316">
        <f>SUM(X1318:X1321)</f>
        <v>1</v>
      </c>
      <c r="Y1316">
        <f>SUM(Y1318:Y1321)</f>
        <v>1</v>
      </c>
      <c r="Z1316">
        <f>SUM(Z1318:Z1321)</f>
        <v>1</v>
      </c>
      <c r="AA1316">
        <f>SUM(AA1318:AA1321)</f>
        <v>1</v>
      </c>
      <c r="AB1316" s="11">
        <f>SUM(D1316:AA1316)</f>
        <v>24</v>
      </c>
      <c r="AD1316" s="11">
        <f>SUM(AD1318:AD1321)</f>
        <v>168.00000000000003</v>
      </c>
    </row>
    <row r="1317" spans="1:30">
      <c r="B1317" s="86" t="s">
        <v>110</v>
      </c>
      <c r="D1317">
        <v>1</v>
      </c>
      <c r="E1317">
        <v>1</v>
      </c>
      <c r="F1317">
        <v>1</v>
      </c>
      <c r="G1317">
        <v>1</v>
      </c>
      <c r="H1317">
        <v>1</v>
      </c>
      <c r="I1317">
        <v>1</v>
      </c>
      <c r="J1317">
        <v>1</v>
      </c>
      <c r="K1317">
        <v>1</v>
      </c>
      <c r="L1317">
        <v>1</v>
      </c>
      <c r="M1317">
        <v>1</v>
      </c>
      <c r="N1317">
        <v>1</v>
      </c>
      <c r="O1317">
        <v>1</v>
      </c>
      <c r="P1317">
        <v>1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 s="11">
        <f>SUM(D1317:AA1317)</f>
        <v>24</v>
      </c>
      <c r="AD1317" s="11">
        <f>AB1185+AB1208+AB1229+AB1251+AB1273+AB1295+AB1317</f>
        <v>122.9</v>
      </c>
    </row>
    <row r="1318" spans="1:30">
      <c r="B1318" s="86" t="s">
        <v>107</v>
      </c>
      <c r="D1318">
        <f t="shared" ref="D1318:I1318" si="421">D1317*0.2</f>
        <v>0.2</v>
      </c>
      <c r="E1318">
        <f t="shared" si="421"/>
        <v>0.2</v>
      </c>
      <c r="F1318">
        <f t="shared" si="421"/>
        <v>0.2</v>
      </c>
      <c r="G1318">
        <f t="shared" si="421"/>
        <v>0.2</v>
      </c>
      <c r="H1318">
        <f t="shared" si="421"/>
        <v>0.2</v>
      </c>
      <c r="I1318">
        <f t="shared" si="421"/>
        <v>0.2</v>
      </c>
      <c r="J1318">
        <f>J1317*0.2</f>
        <v>0.2</v>
      </c>
      <c r="K1318" s="11">
        <f>K1317*0.2</f>
        <v>0.2</v>
      </c>
      <c r="L1318">
        <f t="shared" ref="L1318:AA1318" si="422">L1317*0.2</f>
        <v>0.2</v>
      </c>
      <c r="M1318">
        <f t="shared" si="422"/>
        <v>0.2</v>
      </c>
      <c r="N1318">
        <f t="shared" si="422"/>
        <v>0.2</v>
      </c>
      <c r="O1318">
        <f t="shared" si="422"/>
        <v>0.2</v>
      </c>
      <c r="P1318">
        <f t="shared" si="422"/>
        <v>0.2</v>
      </c>
      <c r="Q1318">
        <f t="shared" si="422"/>
        <v>0.2</v>
      </c>
      <c r="R1318">
        <f t="shared" si="422"/>
        <v>0.2</v>
      </c>
      <c r="S1318">
        <f t="shared" si="422"/>
        <v>0.2</v>
      </c>
      <c r="T1318">
        <f t="shared" si="422"/>
        <v>0.2</v>
      </c>
      <c r="U1318">
        <f t="shared" si="422"/>
        <v>0.2</v>
      </c>
      <c r="V1318">
        <f t="shared" si="422"/>
        <v>0.2</v>
      </c>
      <c r="W1318">
        <f t="shared" si="422"/>
        <v>0.2</v>
      </c>
      <c r="X1318">
        <f t="shared" si="422"/>
        <v>0.2</v>
      </c>
      <c r="Y1318">
        <f t="shared" si="422"/>
        <v>0.2</v>
      </c>
      <c r="Z1318">
        <f t="shared" si="422"/>
        <v>0.2</v>
      </c>
      <c r="AA1318">
        <f t="shared" si="422"/>
        <v>0.2</v>
      </c>
      <c r="AB1318" s="11">
        <f t="shared" ref="AB1318:AB1323" si="423">SUM(D1318:AA1318)</f>
        <v>4.8000000000000016</v>
      </c>
      <c r="AD1318" s="11">
        <f>AB1186+AB1209+AB1230+AB1252+AB1274+AB1296+AB1318</f>
        <v>24.580000000000009</v>
      </c>
    </row>
    <row r="1319" spans="1:30">
      <c r="B1319" s="86" t="s">
        <v>105</v>
      </c>
      <c r="AB1319" s="11">
        <f t="shared" si="423"/>
        <v>0</v>
      </c>
      <c r="AD1319" s="11">
        <f>AB1187+AB1210+AB1231+AB1253+AB1275+AB1297+AB1319</f>
        <v>6.6000000000000005</v>
      </c>
    </row>
    <row r="1320" spans="1:30">
      <c r="B1320" s="86" t="s">
        <v>74</v>
      </c>
      <c r="D1320">
        <f t="shared" ref="D1320:K1320" si="424">D1317*0.8</f>
        <v>0.8</v>
      </c>
      <c r="E1320">
        <f t="shared" si="424"/>
        <v>0.8</v>
      </c>
      <c r="F1320">
        <f t="shared" si="424"/>
        <v>0.8</v>
      </c>
      <c r="G1320">
        <f t="shared" si="424"/>
        <v>0.8</v>
      </c>
      <c r="H1320">
        <f t="shared" si="424"/>
        <v>0.8</v>
      </c>
      <c r="I1320">
        <f t="shared" si="424"/>
        <v>0.8</v>
      </c>
      <c r="J1320">
        <f t="shared" si="424"/>
        <v>0.8</v>
      </c>
      <c r="K1320">
        <f t="shared" si="424"/>
        <v>0.8</v>
      </c>
      <c r="L1320">
        <f>L1317*0.8</f>
        <v>0.8</v>
      </c>
      <c r="M1320">
        <f>M1317*0.8</f>
        <v>0.8</v>
      </c>
      <c r="N1320">
        <f>N1317*0.8</f>
        <v>0.8</v>
      </c>
      <c r="O1320">
        <f t="shared" ref="O1320:V1320" si="425">O1317*0.8</f>
        <v>0.8</v>
      </c>
      <c r="P1320">
        <f t="shared" si="425"/>
        <v>0.8</v>
      </c>
      <c r="Q1320">
        <f t="shared" si="425"/>
        <v>0.8</v>
      </c>
      <c r="R1320">
        <f t="shared" si="425"/>
        <v>0.8</v>
      </c>
      <c r="S1320">
        <f t="shared" si="425"/>
        <v>0.8</v>
      </c>
      <c r="T1320">
        <f t="shared" si="425"/>
        <v>0.8</v>
      </c>
      <c r="U1320">
        <f t="shared" si="425"/>
        <v>0.8</v>
      </c>
      <c r="V1320">
        <f t="shared" si="425"/>
        <v>0.8</v>
      </c>
      <c r="W1320">
        <f>W1317*0.8</f>
        <v>0.8</v>
      </c>
      <c r="X1320">
        <f>X1317*0.8</f>
        <v>0.8</v>
      </c>
      <c r="Y1320">
        <f>Y1317*0.8</f>
        <v>0.8</v>
      </c>
      <c r="Z1320">
        <f>Z1317*0.8</f>
        <v>0.8</v>
      </c>
      <c r="AA1320">
        <f>AA1317*0.8</f>
        <v>0.8</v>
      </c>
      <c r="AB1320" s="11">
        <f t="shared" si="423"/>
        <v>19.200000000000006</v>
      </c>
      <c r="AD1320" s="11">
        <f>AB1188+AB1211+AB1232+AB1254+AB1276+AB1298+AB1320</f>
        <v>127.42000000000002</v>
      </c>
    </row>
    <row r="1321" spans="1:30">
      <c r="B1321" s="86" t="s">
        <v>73</v>
      </c>
      <c r="AB1321" s="11">
        <f t="shared" si="423"/>
        <v>0</v>
      </c>
      <c r="AD1321" s="11">
        <f>AB1189+AB1212+AB1233+AB1255+AB1277+AB1299+AB1321</f>
        <v>9.4</v>
      </c>
    </row>
    <row r="1322" spans="1:30">
      <c r="B1322" s="86"/>
      <c r="AB1322" s="11">
        <f t="shared" si="423"/>
        <v>0</v>
      </c>
    </row>
    <row r="1323" spans="1:30">
      <c r="B1323" s="86" t="s">
        <v>113</v>
      </c>
      <c r="AB1323" s="11">
        <f t="shared" si="423"/>
        <v>0</v>
      </c>
      <c r="AD1323" s="11">
        <f>AB1192+AB1214+AB1236+AB1258+AB1281+AB1301+AB1323</f>
        <v>2</v>
      </c>
    </row>
    <row r="1324" spans="1:30" s="111" customFormat="1">
      <c r="AC1324" s="140"/>
    </row>
    <row r="1325" spans="1:30" ht="15">
      <c r="A1325" s="83" t="s">
        <v>3</v>
      </c>
      <c r="B1325" s="134" t="s">
        <v>224</v>
      </c>
      <c r="C1325" s="135">
        <v>39833</v>
      </c>
      <c r="G1325" s="84"/>
      <c r="H1325" s="84"/>
      <c r="I1325" s="84"/>
      <c r="J1325" s="84"/>
      <c r="K1325" s="84"/>
      <c r="AB1325" s="128"/>
    </row>
    <row r="1326" spans="1:30">
      <c r="B1326" s="86" t="s">
        <v>51</v>
      </c>
      <c r="D1326" t="s">
        <v>219</v>
      </c>
      <c r="L1326" t="s">
        <v>219</v>
      </c>
      <c r="T1326" t="s">
        <v>216</v>
      </c>
      <c r="AB1326" s="11">
        <f>SUM(AB1328:AB1331)</f>
        <v>24</v>
      </c>
    </row>
    <row r="1327" spans="1:30">
      <c r="B1327" s="86" t="s">
        <v>53</v>
      </c>
      <c r="C1327" s="90" t="s">
        <v>87</v>
      </c>
      <c r="D1327">
        <v>0</v>
      </c>
      <c r="E1327">
        <v>1</v>
      </c>
      <c r="F1327">
        <v>2</v>
      </c>
      <c r="G1327">
        <v>3</v>
      </c>
      <c r="H1327">
        <v>4</v>
      </c>
      <c r="I1327">
        <v>5</v>
      </c>
      <c r="J1327">
        <v>6</v>
      </c>
      <c r="K1327">
        <v>7</v>
      </c>
      <c r="L1327">
        <v>8</v>
      </c>
      <c r="M1327">
        <v>9</v>
      </c>
      <c r="N1327">
        <v>10</v>
      </c>
      <c r="O1327">
        <v>11</v>
      </c>
      <c r="P1327">
        <v>12</v>
      </c>
      <c r="Q1327">
        <v>13</v>
      </c>
      <c r="R1327">
        <v>14</v>
      </c>
      <c r="S1327">
        <v>15</v>
      </c>
      <c r="T1327">
        <v>16</v>
      </c>
      <c r="U1327">
        <v>17</v>
      </c>
      <c r="V1327">
        <v>18</v>
      </c>
      <c r="W1327">
        <v>19</v>
      </c>
      <c r="X1327">
        <v>20</v>
      </c>
      <c r="Y1327">
        <v>21</v>
      </c>
      <c r="Z1327">
        <v>22</v>
      </c>
      <c r="AA1327">
        <v>23</v>
      </c>
      <c r="AB1327" s="86" t="s">
        <v>57</v>
      </c>
    </row>
    <row r="1328" spans="1:30">
      <c r="B1328" s="86" t="s">
        <v>54</v>
      </c>
      <c r="D1328">
        <v>1</v>
      </c>
      <c r="E1328">
        <v>1</v>
      </c>
      <c r="F1328">
        <v>1</v>
      </c>
      <c r="G1328">
        <v>1</v>
      </c>
      <c r="H1328">
        <v>1</v>
      </c>
      <c r="I1328">
        <v>1</v>
      </c>
      <c r="J1328">
        <v>1</v>
      </c>
      <c r="K1328">
        <v>1</v>
      </c>
      <c r="L1328">
        <v>1</v>
      </c>
      <c r="M1328">
        <v>1</v>
      </c>
      <c r="N1328">
        <v>1</v>
      </c>
      <c r="O1328">
        <v>1</v>
      </c>
      <c r="P1328">
        <v>1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 s="11">
        <f>SUM(D1328:AA1328)</f>
        <v>24</v>
      </c>
    </row>
    <row r="1329" spans="1:28">
      <c r="B1329" s="86" t="s">
        <v>55</v>
      </c>
      <c r="AB1329" s="11">
        <f t="shared" ref="AB1329:AB1335" si="426">SUM(D1329:AA1329)</f>
        <v>0</v>
      </c>
    </row>
    <row r="1330" spans="1:28">
      <c r="B1330" s="86" t="s">
        <v>56</v>
      </c>
      <c r="AB1330" s="11">
        <f t="shared" si="426"/>
        <v>0</v>
      </c>
    </row>
    <row r="1331" spans="1:28">
      <c r="B1331" s="86" t="s">
        <v>16</v>
      </c>
      <c r="T1331" s="11"/>
      <c r="AB1331" s="11">
        <f t="shared" si="426"/>
        <v>0</v>
      </c>
    </row>
    <row r="1332" spans="1:28">
      <c r="B1332" s="86"/>
      <c r="T1332" s="11"/>
      <c r="AB1332" s="11">
        <f t="shared" si="426"/>
        <v>0</v>
      </c>
    </row>
    <row r="1333" spans="1:28">
      <c r="AB1333" s="11">
        <f t="shared" si="426"/>
        <v>0</v>
      </c>
    </row>
    <row r="1334" spans="1:28">
      <c r="B1334" s="86" t="s">
        <v>112</v>
      </c>
      <c r="AB1334" s="11">
        <f t="shared" si="426"/>
        <v>0</v>
      </c>
    </row>
    <row r="1335" spans="1:28">
      <c r="B1335" s="86" t="s">
        <v>108</v>
      </c>
      <c r="AB1335" s="11">
        <f t="shared" si="426"/>
        <v>0</v>
      </c>
    </row>
    <row r="1337" spans="1:28">
      <c r="A1337" s="83" t="s">
        <v>47</v>
      </c>
      <c r="B1337" s="86" t="s">
        <v>57</v>
      </c>
      <c r="D1337">
        <f t="shared" ref="D1337:I1337" si="427">SUM(D1339:D1342)</f>
        <v>1</v>
      </c>
      <c r="E1337">
        <f t="shared" si="427"/>
        <v>1</v>
      </c>
      <c r="F1337">
        <f t="shared" si="427"/>
        <v>1</v>
      </c>
      <c r="G1337">
        <f t="shared" si="427"/>
        <v>1</v>
      </c>
      <c r="H1337">
        <f t="shared" si="427"/>
        <v>1</v>
      </c>
      <c r="I1337">
        <f t="shared" si="427"/>
        <v>1</v>
      </c>
      <c r="J1337">
        <f>SUM(J1339:J1342)</f>
        <v>1</v>
      </c>
      <c r="K1337">
        <f t="shared" ref="K1337:AA1337" si="428">SUM(K1339:K1342)</f>
        <v>1</v>
      </c>
      <c r="L1337">
        <f t="shared" si="428"/>
        <v>1</v>
      </c>
      <c r="M1337">
        <f t="shared" si="428"/>
        <v>1</v>
      </c>
      <c r="N1337">
        <f t="shared" si="428"/>
        <v>1</v>
      </c>
      <c r="O1337">
        <f t="shared" si="428"/>
        <v>1</v>
      </c>
      <c r="P1337">
        <f t="shared" si="428"/>
        <v>1</v>
      </c>
      <c r="Q1337">
        <f t="shared" si="428"/>
        <v>1</v>
      </c>
      <c r="R1337">
        <f t="shared" si="428"/>
        <v>1</v>
      </c>
      <c r="S1337">
        <f t="shared" si="428"/>
        <v>1</v>
      </c>
      <c r="T1337">
        <f t="shared" si="428"/>
        <v>1</v>
      </c>
      <c r="U1337">
        <f t="shared" si="428"/>
        <v>1</v>
      </c>
      <c r="V1337">
        <f t="shared" si="428"/>
        <v>1</v>
      </c>
      <c r="W1337">
        <f t="shared" si="428"/>
        <v>1</v>
      </c>
      <c r="X1337">
        <f t="shared" si="428"/>
        <v>1</v>
      </c>
      <c r="Y1337">
        <f t="shared" si="428"/>
        <v>1</v>
      </c>
      <c r="Z1337">
        <f t="shared" si="428"/>
        <v>1</v>
      </c>
      <c r="AA1337">
        <f t="shared" si="428"/>
        <v>1</v>
      </c>
      <c r="AB1337" s="11">
        <f t="shared" ref="AB1337:AB1343" si="429">SUM(D1337:AA1337)</f>
        <v>24</v>
      </c>
    </row>
    <row r="1338" spans="1:28">
      <c r="B1338" s="86" t="s">
        <v>110</v>
      </c>
      <c r="D1338">
        <v>1</v>
      </c>
      <c r="E1338">
        <v>1</v>
      </c>
      <c r="F1338">
        <v>1</v>
      </c>
      <c r="G1338">
        <v>1</v>
      </c>
      <c r="H1338">
        <v>1</v>
      </c>
      <c r="I1338">
        <v>1</v>
      </c>
      <c r="J1338">
        <v>1</v>
      </c>
      <c r="K1338">
        <v>1</v>
      </c>
      <c r="L1338">
        <v>1</v>
      </c>
      <c r="M1338">
        <v>1</v>
      </c>
      <c r="N1338">
        <v>1</v>
      </c>
      <c r="O1338">
        <v>1</v>
      </c>
      <c r="P1338">
        <v>1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 s="11">
        <f t="shared" si="429"/>
        <v>24</v>
      </c>
    </row>
    <row r="1339" spans="1:28">
      <c r="B1339" s="86" t="s">
        <v>107</v>
      </c>
      <c r="D1339">
        <f t="shared" ref="D1339:I1339" si="430">D1338*0.2</f>
        <v>0.2</v>
      </c>
      <c r="E1339">
        <f t="shared" si="430"/>
        <v>0.2</v>
      </c>
      <c r="F1339">
        <f t="shared" si="430"/>
        <v>0.2</v>
      </c>
      <c r="G1339">
        <f t="shared" si="430"/>
        <v>0.2</v>
      </c>
      <c r="H1339">
        <f t="shared" si="430"/>
        <v>0.2</v>
      </c>
      <c r="I1339">
        <f t="shared" si="430"/>
        <v>0.2</v>
      </c>
      <c r="J1339">
        <f>J1338*0.2</f>
        <v>0.2</v>
      </c>
      <c r="K1339">
        <f t="shared" ref="K1339:AA1339" si="431">K1338*0.2</f>
        <v>0.2</v>
      </c>
      <c r="L1339">
        <f t="shared" si="431"/>
        <v>0.2</v>
      </c>
      <c r="M1339">
        <f t="shared" si="431"/>
        <v>0.2</v>
      </c>
      <c r="N1339">
        <f t="shared" si="431"/>
        <v>0.2</v>
      </c>
      <c r="O1339">
        <f t="shared" si="431"/>
        <v>0.2</v>
      </c>
      <c r="P1339">
        <f t="shared" si="431"/>
        <v>0.2</v>
      </c>
      <c r="Q1339">
        <f t="shared" si="431"/>
        <v>0.2</v>
      </c>
      <c r="R1339">
        <f t="shared" si="431"/>
        <v>0.2</v>
      </c>
      <c r="S1339">
        <f t="shared" si="431"/>
        <v>0.2</v>
      </c>
      <c r="T1339">
        <f t="shared" si="431"/>
        <v>0.2</v>
      </c>
      <c r="U1339">
        <f t="shared" si="431"/>
        <v>0.2</v>
      </c>
      <c r="V1339">
        <f t="shared" si="431"/>
        <v>0.2</v>
      </c>
      <c r="W1339">
        <f t="shared" si="431"/>
        <v>0.2</v>
      </c>
      <c r="X1339">
        <f t="shared" si="431"/>
        <v>0.2</v>
      </c>
      <c r="Y1339">
        <f t="shared" si="431"/>
        <v>0.2</v>
      </c>
      <c r="Z1339">
        <f t="shared" si="431"/>
        <v>0.2</v>
      </c>
      <c r="AA1339">
        <f t="shared" si="431"/>
        <v>0.2</v>
      </c>
      <c r="AB1339" s="11">
        <f t="shared" si="429"/>
        <v>4.8000000000000016</v>
      </c>
    </row>
    <row r="1340" spans="1:28">
      <c r="B1340" s="86" t="s">
        <v>105</v>
      </c>
      <c r="AB1340" s="11">
        <f t="shared" si="429"/>
        <v>0</v>
      </c>
    </row>
    <row r="1341" spans="1:28">
      <c r="B1341" s="86" t="s">
        <v>74</v>
      </c>
      <c r="D1341">
        <f t="shared" ref="D1341:I1341" si="432">D1338*0.8</f>
        <v>0.8</v>
      </c>
      <c r="E1341">
        <f t="shared" si="432"/>
        <v>0.8</v>
      </c>
      <c r="F1341">
        <f t="shared" si="432"/>
        <v>0.8</v>
      </c>
      <c r="G1341">
        <f t="shared" si="432"/>
        <v>0.8</v>
      </c>
      <c r="H1341">
        <f t="shared" si="432"/>
        <v>0.8</v>
      </c>
      <c r="I1341">
        <f t="shared" si="432"/>
        <v>0.8</v>
      </c>
      <c r="J1341">
        <f>J1338*0.8</f>
        <v>0.8</v>
      </c>
      <c r="K1341">
        <f>K1338*0.8</f>
        <v>0.8</v>
      </c>
      <c r="L1341">
        <f>L1338*0.8</f>
        <v>0.8</v>
      </c>
      <c r="M1341">
        <f>M1338*0.8</f>
        <v>0.8</v>
      </c>
      <c r="N1341">
        <f>N1338*0.8</f>
        <v>0.8</v>
      </c>
      <c r="O1341">
        <f t="shared" ref="O1341:Y1341" si="433">O1338*0.8</f>
        <v>0.8</v>
      </c>
      <c r="P1341">
        <f t="shared" si="433"/>
        <v>0.8</v>
      </c>
      <c r="Q1341">
        <f t="shared" si="433"/>
        <v>0.8</v>
      </c>
      <c r="R1341">
        <f t="shared" si="433"/>
        <v>0.8</v>
      </c>
      <c r="S1341">
        <f t="shared" si="433"/>
        <v>0.8</v>
      </c>
      <c r="T1341">
        <f t="shared" si="433"/>
        <v>0.8</v>
      </c>
      <c r="U1341">
        <f t="shared" si="433"/>
        <v>0.8</v>
      </c>
      <c r="V1341">
        <f t="shared" si="433"/>
        <v>0.8</v>
      </c>
      <c r="W1341">
        <f t="shared" si="433"/>
        <v>0.8</v>
      </c>
      <c r="X1341">
        <f t="shared" si="433"/>
        <v>0.8</v>
      </c>
      <c r="Y1341">
        <f t="shared" si="433"/>
        <v>0.8</v>
      </c>
      <c r="Z1341">
        <f>Z1338*0.8</f>
        <v>0.8</v>
      </c>
      <c r="AA1341">
        <f>AA1338*0.8</f>
        <v>0.8</v>
      </c>
      <c r="AB1341" s="11">
        <f t="shared" si="429"/>
        <v>19.200000000000006</v>
      </c>
    </row>
    <row r="1342" spans="1:28">
      <c r="B1342" s="86" t="s">
        <v>73</v>
      </c>
      <c r="AB1342" s="11">
        <f t="shared" si="429"/>
        <v>0</v>
      </c>
    </row>
    <row r="1343" spans="1:28">
      <c r="B1343" s="86"/>
      <c r="AB1343" s="11">
        <f t="shared" si="429"/>
        <v>0</v>
      </c>
    </row>
    <row r="1344" spans="1:28">
      <c r="B1344" s="86"/>
      <c r="AB1344" s="11"/>
    </row>
    <row r="1345" spans="1:28">
      <c r="B1345" s="86" t="s">
        <v>113</v>
      </c>
      <c r="AB1345" s="11">
        <f>SUM(D1345:AA1345)</f>
        <v>0</v>
      </c>
    </row>
    <row r="1348" spans="1:28" ht="15">
      <c r="A1348" s="83" t="s">
        <v>3</v>
      </c>
      <c r="B1348" s="134" t="s">
        <v>226</v>
      </c>
      <c r="C1348" s="135">
        <v>39834</v>
      </c>
      <c r="G1348" s="84"/>
      <c r="H1348" s="84"/>
      <c r="I1348" s="84"/>
      <c r="J1348" s="84"/>
      <c r="K1348" s="84"/>
      <c r="AB1348" s="128"/>
    </row>
    <row r="1349" spans="1:28">
      <c r="B1349" s="86" t="s">
        <v>51</v>
      </c>
      <c r="D1349" t="s">
        <v>219</v>
      </c>
      <c r="L1349" t="s">
        <v>219</v>
      </c>
      <c r="T1349" t="s">
        <v>218</v>
      </c>
      <c r="AB1349" s="11">
        <f>SUM(AB1351:AB1354)</f>
        <v>24</v>
      </c>
    </row>
    <row r="1350" spans="1:28">
      <c r="B1350" s="86" t="s">
        <v>53</v>
      </c>
      <c r="C1350" s="90" t="s">
        <v>87</v>
      </c>
      <c r="D1350">
        <v>0</v>
      </c>
      <c r="E1350">
        <v>1</v>
      </c>
      <c r="F1350">
        <v>2</v>
      </c>
      <c r="G1350">
        <v>3</v>
      </c>
      <c r="H1350">
        <v>4</v>
      </c>
      <c r="I1350">
        <v>5</v>
      </c>
      <c r="J1350">
        <v>6</v>
      </c>
      <c r="K1350">
        <v>7</v>
      </c>
      <c r="L1350">
        <v>8</v>
      </c>
      <c r="M1350">
        <v>9</v>
      </c>
      <c r="N1350">
        <v>10</v>
      </c>
      <c r="O1350">
        <v>11</v>
      </c>
      <c r="P1350">
        <v>12</v>
      </c>
      <c r="Q1350">
        <v>13</v>
      </c>
      <c r="R1350">
        <v>14</v>
      </c>
      <c r="S1350">
        <v>15</v>
      </c>
      <c r="T1350">
        <v>16</v>
      </c>
      <c r="U1350">
        <v>17</v>
      </c>
      <c r="V1350">
        <v>18</v>
      </c>
      <c r="W1350">
        <v>19</v>
      </c>
      <c r="X1350">
        <v>20</v>
      </c>
      <c r="Y1350">
        <v>21</v>
      </c>
      <c r="Z1350">
        <v>22</v>
      </c>
      <c r="AA1350">
        <v>23</v>
      </c>
      <c r="AB1350" s="86" t="s">
        <v>57</v>
      </c>
    </row>
    <row r="1351" spans="1:28">
      <c r="B1351" s="86" t="s">
        <v>54</v>
      </c>
      <c r="D1351">
        <v>1</v>
      </c>
      <c r="E1351">
        <v>1</v>
      </c>
      <c r="F1351">
        <v>1</v>
      </c>
      <c r="G1351">
        <v>1</v>
      </c>
      <c r="H1351">
        <v>1</v>
      </c>
      <c r="I1351">
        <v>1</v>
      </c>
      <c r="J1351">
        <v>1</v>
      </c>
      <c r="K1351">
        <v>1</v>
      </c>
      <c r="L1351">
        <v>1</v>
      </c>
      <c r="M1351">
        <v>1</v>
      </c>
      <c r="N1351">
        <v>1</v>
      </c>
      <c r="O1351">
        <v>1</v>
      </c>
      <c r="P1351">
        <v>1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 s="11">
        <f t="shared" ref="AB1351:AB1358" si="434">SUM(D1351:AA1351)</f>
        <v>24</v>
      </c>
    </row>
    <row r="1352" spans="1:28">
      <c r="B1352" s="86" t="s">
        <v>55</v>
      </c>
      <c r="AB1352" s="11">
        <f t="shared" si="434"/>
        <v>0</v>
      </c>
    </row>
    <row r="1353" spans="1:28">
      <c r="B1353" s="86" t="s">
        <v>56</v>
      </c>
      <c r="AB1353" s="11">
        <f t="shared" si="434"/>
        <v>0</v>
      </c>
    </row>
    <row r="1354" spans="1:28">
      <c r="B1354" s="86" t="s">
        <v>16</v>
      </c>
      <c r="T1354" s="11"/>
      <c r="AB1354" s="11">
        <f t="shared" si="434"/>
        <v>0</v>
      </c>
    </row>
    <row r="1355" spans="1:28">
      <c r="B1355" s="86"/>
      <c r="T1355" s="11"/>
      <c r="AB1355" s="11">
        <f t="shared" si="434"/>
        <v>0</v>
      </c>
    </row>
    <row r="1356" spans="1:28">
      <c r="AB1356" s="11">
        <f t="shared" si="434"/>
        <v>0</v>
      </c>
    </row>
    <row r="1357" spans="1:28">
      <c r="B1357" s="86" t="s">
        <v>112</v>
      </c>
      <c r="AB1357" s="11">
        <f t="shared" si="434"/>
        <v>0</v>
      </c>
    </row>
    <row r="1358" spans="1:28">
      <c r="B1358" s="86" t="s">
        <v>108</v>
      </c>
      <c r="AB1358" s="11">
        <f t="shared" si="434"/>
        <v>0</v>
      </c>
    </row>
    <row r="1360" spans="1:28">
      <c r="A1360" s="83" t="s">
        <v>47</v>
      </c>
      <c r="B1360" s="86" t="s">
        <v>57</v>
      </c>
      <c r="D1360">
        <f t="shared" ref="D1360:I1360" si="435">SUM(D1362:D1365)</f>
        <v>1</v>
      </c>
      <c r="E1360">
        <f t="shared" si="435"/>
        <v>1</v>
      </c>
      <c r="F1360">
        <f t="shared" si="435"/>
        <v>1</v>
      </c>
      <c r="G1360">
        <f t="shared" si="435"/>
        <v>1</v>
      </c>
      <c r="H1360">
        <f t="shared" si="435"/>
        <v>1</v>
      </c>
      <c r="I1360">
        <f t="shared" si="435"/>
        <v>1</v>
      </c>
      <c r="J1360">
        <f>SUM(J1362:J1365)</f>
        <v>1</v>
      </c>
      <c r="K1360">
        <f t="shared" ref="K1360:AA1360" si="436">SUM(K1362:K1365)</f>
        <v>1</v>
      </c>
      <c r="L1360">
        <f t="shared" si="436"/>
        <v>1</v>
      </c>
      <c r="M1360">
        <f t="shared" si="436"/>
        <v>1</v>
      </c>
      <c r="N1360">
        <f t="shared" si="436"/>
        <v>1</v>
      </c>
      <c r="O1360">
        <f t="shared" si="436"/>
        <v>1</v>
      </c>
      <c r="P1360">
        <f t="shared" si="436"/>
        <v>1</v>
      </c>
      <c r="Q1360">
        <f t="shared" si="436"/>
        <v>1</v>
      </c>
      <c r="R1360">
        <f t="shared" si="436"/>
        <v>1</v>
      </c>
      <c r="S1360">
        <f t="shared" si="436"/>
        <v>1</v>
      </c>
      <c r="T1360">
        <f t="shared" si="436"/>
        <v>1</v>
      </c>
      <c r="U1360">
        <f t="shared" si="436"/>
        <v>1</v>
      </c>
      <c r="V1360">
        <f t="shared" si="436"/>
        <v>1</v>
      </c>
      <c r="W1360">
        <f t="shared" si="436"/>
        <v>1</v>
      </c>
      <c r="X1360">
        <f t="shared" si="436"/>
        <v>1</v>
      </c>
      <c r="Y1360">
        <f t="shared" si="436"/>
        <v>1</v>
      </c>
      <c r="Z1360">
        <f t="shared" si="436"/>
        <v>1</v>
      </c>
      <c r="AA1360">
        <f t="shared" si="436"/>
        <v>1</v>
      </c>
      <c r="AB1360" s="11">
        <f t="shared" ref="AB1360:AB1365" si="437">SUM(D1360:AA1360)</f>
        <v>24</v>
      </c>
    </row>
    <row r="1361" spans="1:28">
      <c r="B1361" s="86" t="s">
        <v>110</v>
      </c>
      <c r="D1361">
        <v>1</v>
      </c>
      <c r="E1361">
        <v>1</v>
      </c>
      <c r="F1361">
        <v>1</v>
      </c>
      <c r="G1361">
        <v>1</v>
      </c>
      <c r="H1361">
        <v>1</v>
      </c>
      <c r="I1361">
        <v>1</v>
      </c>
      <c r="J1361">
        <v>1</v>
      </c>
      <c r="K1361">
        <v>1</v>
      </c>
      <c r="L1361">
        <v>1</v>
      </c>
      <c r="M1361">
        <v>1</v>
      </c>
      <c r="N1361">
        <v>1</v>
      </c>
      <c r="O1361">
        <v>1</v>
      </c>
      <c r="P1361">
        <v>1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 s="11">
        <f t="shared" si="437"/>
        <v>24</v>
      </c>
    </row>
    <row r="1362" spans="1:28">
      <c r="B1362" s="86" t="s">
        <v>107</v>
      </c>
      <c r="D1362">
        <f t="shared" ref="D1362:I1362" si="438">D1361*0.2</f>
        <v>0.2</v>
      </c>
      <c r="E1362">
        <f t="shared" si="438"/>
        <v>0.2</v>
      </c>
      <c r="F1362">
        <f t="shared" si="438"/>
        <v>0.2</v>
      </c>
      <c r="G1362">
        <f t="shared" si="438"/>
        <v>0.2</v>
      </c>
      <c r="H1362">
        <f t="shared" si="438"/>
        <v>0.2</v>
      </c>
      <c r="I1362">
        <f t="shared" si="438"/>
        <v>0.2</v>
      </c>
      <c r="J1362">
        <f>J1361*0.2</f>
        <v>0.2</v>
      </c>
      <c r="K1362">
        <f t="shared" ref="K1362:AA1362" si="439">K1361*0.2</f>
        <v>0.2</v>
      </c>
      <c r="L1362">
        <f t="shared" si="439"/>
        <v>0.2</v>
      </c>
      <c r="M1362">
        <f t="shared" si="439"/>
        <v>0.2</v>
      </c>
      <c r="N1362">
        <f t="shared" si="439"/>
        <v>0.2</v>
      </c>
      <c r="O1362">
        <f t="shared" si="439"/>
        <v>0.2</v>
      </c>
      <c r="P1362">
        <f t="shared" si="439"/>
        <v>0.2</v>
      </c>
      <c r="Q1362">
        <f t="shared" si="439"/>
        <v>0.2</v>
      </c>
      <c r="R1362">
        <f t="shared" si="439"/>
        <v>0.2</v>
      </c>
      <c r="S1362">
        <f t="shared" si="439"/>
        <v>0.2</v>
      </c>
      <c r="T1362">
        <f t="shared" si="439"/>
        <v>0.2</v>
      </c>
      <c r="U1362">
        <f t="shared" si="439"/>
        <v>0.2</v>
      </c>
      <c r="V1362">
        <f t="shared" si="439"/>
        <v>0.2</v>
      </c>
      <c r="W1362">
        <f t="shared" si="439"/>
        <v>0.2</v>
      </c>
      <c r="X1362">
        <f t="shared" si="439"/>
        <v>0.2</v>
      </c>
      <c r="Y1362">
        <f t="shared" si="439"/>
        <v>0.2</v>
      </c>
      <c r="Z1362">
        <f t="shared" si="439"/>
        <v>0.2</v>
      </c>
      <c r="AA1362">
        <f t="shared" si="439"/>
        <v>0.2</v>
      </c>
      <c r="AB1362" s="11">
        <f t="shared" si="437"/>
        <v>4.8000000000000016</v>
      </c>
    </row>
    <row r="1363" spans="1:28">
      <c r="B1363" s="86" t="s">
        <v>105</v>
      </c>
      <c r="AB1363" s="11">
        <f t="shared" si="437"/>
        <v>0</v>
      </c>
    </row>
    <row r="1364" spans="1:28">
      <c r="B1364" s="86" t="s">
        <v>74</v>
      </c>
      <c r="D1364">
        <f t="shared" ref="D1364:AA1364" si="440">D1361*0.8</f>
        <v>0.8</v>
      </c>
      <c r="E1364">
        <f t="shared" si="440"/>
        <v>0.8</v>
      </c>
      <c r="F1364">
        <f t="shared" si="440"/>
        <v>0.8</v>
      </c>
      <c r="G1364">
        <f t="shared" si="440"/>
        <v>0.8</v>
      </c>
      <c r="H1364">
        <f t="shared" si="440"/>
        <v>0.8</v>
      </c>
      <c r="I1364">
        <f t="shared" si="440"/>
        <v>0.8</v>
      </c>
      <c r="J1364">
        <f t="shared" si="440"/>
        <v>0.8</v>
      </c>
      <c r="K1364">
        <f t="shared" si="440"/>
        <v>0.8</v>
      </c>
      <c r="L1364">
        <f t="shared" si="440"/>
        <v>0.8</v>
      </c>
      <c r="M1364">
        <f t="shared" si="440"/>
        <v>0.8</v>
      </c>
      <c r="N1364">
        <f t="shared" si="440"/>
        <v>0.8</v>
      </c>
      <c r="O1364">
        <f t="shared" si="440"/>
        <v>0.8</v>
      </c>
      <c r="P1364">
        <f t="shared" si="440"/>
        <v>0.8</v>
      </c>
      <c r="Q1364">
        <f t="shared" si="440"/>
        <v>0.8</v>
      </c>
      <c r="R1364">
        <f t="shared" si="440"/>
        <v>0.8</v>
      </c>
      <c r="S1364">
        <f t="shared" si="440"/>
        <v>0.8</v>
      </c>
      <c r="T1364">
        <f t="shared" si="440"/>
        <v>0.8</v>
      </c>
      <c r="U1364">
        <f t="shared" si="440"/>
        <v>0.8</v>
      </c>
      <c r="V1364">
        <f t="shared" si="440"/>
        <v>0.8</v>
      </c>
      <c r="W1364">
        <f t="shared" si="440"/>
        <v>0.8</v>
      </c>
      <c r="X1364">
        <f t="shared" si="440"/>
        <v>0.8</v>
      </c>
      <c r="Y1364">
        <f t="shared" si="440"/>
        <v>0.8</v>
      </c>
      <c r="Z1364">
        <f t="shared" si="440"/>
        <v>0.8</v>
      </c>
      <c r="AA1364">
        <f t="shared" si="440"/>
        <v>0.8</v>
      </c>
      <c r="AB1364" s="11">
        <f t="shared" si="437"/>
        <v>19.200000000000006</v>
      </c>
    </row>
    <row r="1365" spans="1:28">
      <c r="B1365" s="86" t="s">
        <v>73</v>
      </c>
      <c r="AB1365" s="11">
        <f t="shared" si="437"/>
        <v>0</v>
      </c>
    </row>
    <row r="1366" spans="1:28">
      <c r="AB1366" s="11"/>
    </row>
    <row r="1367" spans="1:28">
      <c r="B1367" s="86" t="s">
        <v>113</v>
      </c>
    </row>
    <row r="1369" spans="1:28" ht="15">
      <c r="A1369" s="83" t="s">
        <v>3</v>
      </c>
      <c r="B1369" s="134" t="s">
        <v>227</v>
      </c>
      <c r="C1369" s="135">
        <v>39835</v>
      </c>
      <c r="G1369" s="84"/>
      <c r="H1369" s="84"/>
      <c r="I1369" s="84"/>
      <c r="J1369" s="84"/>
      <c r="K1369" s="84"/>
      <c r="AB1369" s="128"/>
    </row>
    <row r="1370" spans="1:28">
      <c r="B1370" s="86" t="s">
        <v>51</v>
      </c>
      <c r="D1370" t="s">
        <v>219</v>
      </c>
      <c r="L1370" t="s">
        <v>219</v>
      </c>
      <c r="T1370" t="s">
        <v>218</v>
      </c>
      <c r="AB1370" s="11">
        <f>SUM(AB1372:AB1375)</f>
        <v>24</v>
      </c>
    </row>
    <row r="1371" spans="1:28">
      <c r="B1371" s="86" t="s">
        <v>53</v>
      </c>
      <c r="C1371" s="90" t="s">
        <v>87</v>
      </c>
      <c r="D1371">
        <v>0</v>
      </c>
      <c r="E1371">
        <v>1</v>
      </c>
      <c r="F1371">
        <v>2</v>
      </c>
      <c r="G1371">
        <v>3</v>
      </c>
      <c r="H1371">
        <v>4</v>
      </c>
      <c r="I1371">
        <v>5</v>
      </c>
      <c r="J1371">
        <v>6</v>
      </c>
      <c r="K1371">
        <v>7</v>
      </c>
      <c r="L1371">
        <v>8</v>
      </c>
      <c r="M1371">
        <v>9</v>
      </c>
      <c r="N1371">
        <v>10</v>
      </c>
      <c r="O1371">
        <v>11</v>
      </c>
      <c r="P1371">
        <v>12</v>
      </c>
      <c r="Q1371">
        <v>13</v>
      </c>
      <c r="R1371">
        <v>14</v>
      </c>
      <c r="S1371">
        <v>15</v>
      </c>
      <c r="T1371">
        <v>16</v>
      </c>
      <c r="U1371">
        <v>17</v>
      </c>
      <c r="V1371">
        <v>18</v>
      </c>
      <c r="W1371">
        <v>19</v>
      </c>
      <c r="X1371">
        <v>20</v>
      </c>
      <c r="Y1371">
        <v>21</v>
      </c>
      <c r="Z1371">
        <v>22</v>
      </c>
      <c r="AA1371">
        <v>23</v>
      </c>
      <c r="AB1371" s="86" t="s">
        <v>57</v>
      </c>
    </row>
    <row r="1372" spans="1:28">
      <c r="B1372" s="86" t="s">
        <v>54</v>
      </c>
      <c r="D1372">
        <v>1</v>
      </c>
      <c r="E1372">
        <v>1</v>
      </c>
      <c r="F1372">
        <v>1</v>
      </c>
      <c r="G1372">
        <v>1</v>
      </c>
      <c r="H1372">
        <v>1</v>
      </c>
      <c r="I1372">
        <v>1</v>
      </c>
      <c r="J1372">
        <v>1</v>
      </c>
      <c r="K1372">
        <v>1</v>
      </c>
      <c r="L1372">
        <v>1</v>
      </c>
      <c r="M1372">
        <v>1</v>
      </c>
      <c r="N1372">
        <v>1</v>
      </c>
      <c r="O1372">
        <v>1</v>
      </c>
      <c r="P1372">
        <v>1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 s="11">
        <f>SUM(D1372:AA1372)</f>
        <v>24</v>
      </c>
    </row>
    <row r="1373" spans="1:28">
      <c r="B1373" s="86" t="s">
        <v>55</v>
      </c>
      <c r="AB1373" s="11">
        <f>SUM(D1373:AA1373)</f>
        <v>0</v>
      </c>
    </row>
    <row r="1374" spans="1:28">
      <c r="B1374" s="86" t="s">
        <v>56</v>
      </c>
      <c r="AB1374" s="11">
        <f>SUM(D1374:AA1374)</f>
        <v>0</v>
      </c>
    </row>
    <row r="1375" spans="1:28">
      <c r="B1375" s="86" t="s">
        <v>16</v>
      </c>
      <c r="T1375" s="11"/>
      <c r="AB1375" s="11">
        <f>SUM(D1375:AA1375)</f>
        <v>0</v>
      </c>
    </row>
    <row r="1376" spans="1:28">
      <c r="B1376" s="86"/>
      <c r="T1376" s="11"/>
      <c r="AB1376" s="11">
        <f>SUM(D1376:S1376)</f>
        <v>0</v>
      </c>
    </row>
    <row r="1377" spans="1:28">
      <c r="B1377" s="86"/>
      <c r="T1377" s="11"/>
      <c r="AB1377" s="11">
        <f>SUM(D1377:S1377)</f>
        <v>0</v>
      </c>
    </row>
    <row r="1378" spans="1:28">
      <c r="B1378" s="86"/>
      <c r="AB1378" s="11">
        <f>SUM(D1378:T1378)</f>
        <v>0</v>
      </c>
    </row>
    <row r="1379" spans="1:28">
      <c r="B1379" s="86"/>
      <c r="AB1379" s="11"/>
    </row>
    <row r="1380" spans="1:28">
      <c r="B1380" s="86" t="s">
        <v>112</v>
      </c>
      <c r="AB1380" s="11">
        <f>SUM(D1380:AA1380)</f>
        <v>0</v>
      </c>
    </row>
    <row r="1381" spans="1:28">
      <c r="B1381" s="86" t="s">
        <v>108</v>
      </c>
      <c r="AB1381" s="11">
        <f>SUM(D1381:AA1381)</f>
        <v>0</v>
      </c>
    </row>
    <row r="1383" spans="1:28">
      <c r="A1383" s="83" t="s">
        <v>47</v>
      </c>
      <c r="B1383" s="86" t="s">
        <v>57</v>
      </c>
      <c r="D1383">
        <f t="shared" ref="D1383:AA1383" si="441">SUM(D1385:D1388)</f>
        <v>1</v>
      </c>
      <c r="E1383">
        <f t="shared" si="441"/>
        <v>1</v>
      </c>
      <c r="F1383">
        <f t="shared" si="441"/>
        <v>1</v>
      </c>
      <c r="G1383">
        <f t="shared" si="441"/>
        <v>1</v>
      </c>
      <c r="H1383">
        <f t="shared" si="441"/>
        <v>1</v>
      </c>
      <c r="I1383">
        <f t="shared" si="441"/>
        <v>1</v>
      </c>
      <c r="J1383">
        <f t="shared" si="441"/>
        <v>1</v>
      </c>
      <c r="K1383">
        <f t="shared" si="441"/>
        <v>1</v>
      </c>
      <c r="L1383">
        <f t="shared" si="441"/>
        <v>1</v>
      </c>
      <c r="M1383">
        <f t="shared" si="441"/>
        <v>1</v>
      </c>
      <c r="N1383">
        <f t="shared" si="441"/>
        <v>1</v>
      </c>
      <c r="O1383">
        <f t="shared" si="441"/>
        <v>1</v>
      </c>
      <c r="P1383">
        <f t="shared" si="441"/>
        <v>1</v>
      </c>
      <c r="Q1383">
        <f t="shared" si="441"/>
        <v>1</v>
      </c>
      <c r="R1383">
        <f t="shared" si="441"/>
        <v>1</v>
      </c>
      <c r="S1383">
        <f t="shared" si="441"/>
        <v>1</v>
      </c>
      <c r="T1383">
        <f t="shared" si="441"/>
        <v>1</v>
      </c>
      <c r="U1383">
        <f t="shared" si="441"/>
        <v>1</v>
      </c>
      <c r="V1383">
        <f t="shared" si="441"/>
        <v>1</v>
      </c>
      <c r="W1383">
        <f t="shared" si="441"/>
        <v>1</v>
      </c>
      <c r="X1383">
        <f t="shared" si="441"/>
        <v>1</v>
      </c>
      <c r="Y1383">
        <f t="shared" si="441"/>
        <v>1</v>
      </c>
      <c r="Z1383">
        <f t="shared" si="441"/>
        <v>1</v>
      </c>
      <c r="AA1383">
        <f t="shared" si="441"/>
        <v>1</v>
      </c>
      <c r="AB1383" s="11">
        <f t="shared" ref="AB1383:AB1389" si="442">SUM(D1383:AA1383)</f>
        <v>24</v>
      </c>
    </row>
    <row r="1384" spans="1:28">
      <c r="B1384" s="86" t="s">
        <v>110</v>
      </c>
      <c r="D1384">
        <v>1</v>
      </c>
      <c r="E1384">
        <v>1</v>
      </c>
      <c r="F1384">
        <v>1</v>
      </c>
      <c r="G1384">
        <v>1</v>
      </c>
      <c r="H1384">
        <v>1</v>
      </c>
      <c r="I1384">
        <v>1</v>
      </c>
      <c r="J1384">
        <v>1</v>
      </c>
      <c r="K1384">
        <v>1</v>
      </c>
      <c r="L1384">
        <v>1</v>
      </c>
      <c r="M1384">
        <v>1</v>
      </c>
      <c r="N1384">
        <v>1</v>
      </c>
      <c r="O1384">
        <v>1</v>
      </c>
      <c r="P1384">
        <v>1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 s="11">
        <f t="shared" si="442"/>
        <v>24</v>
      </c>
    </row>
    <row r="1385" spans="1:28">
      <c r="B1385" s="86" t="s">
        <v>107</v>
      </c>
      <c r="D1385">
        <f t="shared" ref="D1385:I1385" si="443">D1384*0.2</f>
        <v>0.2</v>
      </c>
      <c r="E1385">
        <f t="shared" si="443"/>
        <v>0.2</v>
      </c>
      <c r="F1385">
        <f t="shared" si="443"/>
        <v>0.2</v>
      </c>
      <c r="G1385">
        <f t="shared" si="443"/>
        <v>0.2</v>
      </c>
      <c r="H1385">
        <f t="shared" si="443"/>
        <v>0.2</v>
      </c>
      <c r="I1385">
        <f t="shared" si="443"/>
        <v>0.2</v>
      </c>
      <c r="J1385">
        <f>J1384*0.2</f>
        <v>0.2</v>
      </c>
      <c r="K1385">
        <f t="shared" ref="K1385:AA1385" si="444">K1384*0.2</f>
        <v>0.2</v>
      </c>
      <c r="L1385">
        <f t="shared" si="444"/>
        <v>0.2</v>
      </c>
      <c r="M1385">
        <f t="shared" si="444"/>
        <v>0.2</v>
      </c>
      <c r="N1385">
        <f t="shared" si="444"/>
        <v>0.2</v>
      </c>
      <c r="O1385">
        <f t="shared" si="444"/>
        <v>0.2</v>
      </c>
      <c r="P1385">
        <f t="shared" si="444"/>
        <v>0.2</v>
      </c>
      <c r="Q1385">
        <f t="shared" si="444"/>
        <v>0.2</v>
      </c>
      <c r="R1385">
        <f t="shared" si="444"/>
        <v>0.2</v>
      </c>
      <c r="S1385">
        <f t="shared" si="444"/>
        <v>0.2</v>
      </c>
      <c r="T1385">
        <f t="shared" si="444"/>
        <v>0.2</v>
      </c>
      <c r="U1385">
        <f t="shared" si="444"/>
        <v>0.2</v>
      </c>
      <c r="V1385">
        <f t="shared" si="444"/>
        <v>0.2</v>
      </c>
      <c r="W1385">
        <f t="shared" si="444"/>
        <v>0.2</v>
      </c>
      <c r="X1385">
        <f t="shared" si="444"/>
        <v>0.2</v>
      </c>
      <c r="Y1385">
        <f t="shared" si="444"/>
        <v>0.2</v>
      </c>
      <c r="Z1385">
        <f t="shared" si="444"/>
        <v>0.2</v>
      </c>
      <c r="AA1385">
        <f t="shared" si="444"/>
        <v>0.2</v>
      </c>
      <c r="AB1385" s="11">
        <f t="shared" si="442"/>
        <v>4.8000000000000016</v>
      </c>
    </row>
    <row r="1386" spans="1:28">
      <c r="B1386" s="86" t="s">
        <v>105</v>
      </c>
      <c r="AB1386" s="11">
        <f t="shared" si="442"/>
        <v>0</v>
      </c>
    </row>
    <row r="1387" spans="1:28">
      <c r="B1387" s="86" t="s">
        <v>74</v>
      </c>
      <c r="D1387">
        <f>D1384*0.8</f>
        <v>0.8</v>
      </c>
      <c r="E1387">
        <f>E1384*0.8</f>
        <v>0.8</v>
      </c>
      <c r="F1387">
        <f>F1384*0.8</f>
        <v>0.8</v>
      </c>
      <c r="G1387">
        <f>G1384*0.8</f>
        <v>0.8</v>
      </c>
      <c r="H1387">
        <f>H1384*0.8</f>
        <v>0.8</v>
      </c>
      <c r="I1387">
        <f t="shared" ref="I1387:AA1387" si="445">I1384*0.8</f>
        <v>0.8</v>
      </c>
      <c r="J1387">
        <f t="shared" si="445"/>
        <v>0.8</v>
      </c>
      <c r="K1387">
        <f t="shared" si="445"/>
        <v>0.8</v>
      </c>
      <c r="L1387">
        <f t="shared" si="445"/>
        <v>0.8</v>
      </c>
      <c r="M1387">
        <f t="shared" si="445"/>
        <v>0.8</v>
      </c>
      <c r="N1387">
        <f t="shared" si="445"/>
        <v>0.8</v>
      </c>
      <c r="O1387">
        <f t="shared" si="445"/>
        <v>0.8</v>
      </c>
      <c r="P1387">
        <f t="shared" si="445"/>
        <v>0.8</v>
      </c>
      <c r="Q1387">
        <f t="shared" si="445"/>
        <v>0.8</v>
      </c>
      <c r="R1387">
        <f t="shared" si="445"/>
        <v>0.8</v>
      </c>
      <c r="S1387">
        <f t="shared" si="445"/>
        <v>0.8</v>
      </c>
      <c r="T1387">
        <f t="shared" si="445"/>
        <v>0.8</v>
      </c>
      <c r="U1387">
        <f t="shared" si="445"/>
        <v>0.8</v>
      </c>
      <c r="V1387">
        <f t="shared" si="445"/>
        <v>0.8</v>
      </c>
      <c r="W1387">
        <f t="shared" si="445"/>
        <v>0.8</v>
      </c>
      <c r="X1387">
        <f t="shared" si="445"/>
        <v>0.8</v>
      </c>
      <c r="Y1387">
        <f t="shared" si="445"/>
        <v>0.8</v>
      </c>
      <c r="Z1387">
        <f t="shared" si="445"/>
        <v>0.8</v>
      </c>
      <c r="AA1387">
        <f t="shared" si="445"/>
        <v>0.8</v>
      </c>
      <c r="AB1387" s="11">
        <f t="shared" si="442"/>
        <v>19.200000000000006</v>
      </c>
    </row>
    <row r="1388" spans="1:28">
      <c r="B1388" s="86" t="s">
        <v>73</v>
      </c>
      <c r="AB1388" s="11">
        <f t="shared" si="442"/>
        <v>0</v>
      </c>
    </row>
    <row r="1389" spans="1:28">
      <c r="B1389" s="86"/>
      <c r="AB1389" s="11">
        <f t="shared" si="442"/>
        <v>0</v>
      </c>
    </row>
    <row r="1390" spans="1:28">
      <c r="B1390" s="86"/>
      <c r="AB1390" s="11">
        <f>SUM(D1390:S1390)</f>
        <v>0</v>
      </c>
    </row>
    <row r="1391" spans="1:28">
      <c r="B1391" s="86"/>
      <c r="AB1391" s="11">
        <f>SUM(D1391:S1391)</f>
        <v>0</v>
      </c>
    </row>
    <row r="1392" spans="1:28">
      <c r="B1392" s="86"/>
      <c r="AB1392" s="11"/>
    </row>
    <row r="1393" spans="1:28">
      <c r="B1393" s="86" t="s">
        <v>113</v>
      </c>
      <c r="AB1393" s="11">
        <f>SUM(D1393:AA1393)</f>
        <v>0</v>
      </c>
    </row>
    <row r="1395" spans="1:28" ht="15">
      <c r="A1395" s="83" t="s">
        <v>3</v>
      </c>
      <c r="B1395" s="134" t="s">
        <v>59</v>
      </c>
      <c r="C1395" s="135">
        <v>39836</v>
      </c>
      <c r="G1395" s="84"/>
      <c r="H1395" s="84"/>
      <c r="I1395" s="84"/>
      <c r="J1395" s="84"/>
      <c r="K1395" s="84"/>
      <c r="AB1395" s="128"/>
    </row>
    <row r="1396" spans="1:28">
      <c r="B1396" s="86" t="s">
        <v>51</v>
      </c>
      <c r="D1396" t="s">
        <v>215</v>
      </c>
      <c r="L1396" t="s">
        <v>219</v>
      </c>
      <c r="T1396" t="s">
        <v>218</v>
      </c>
      <c r="AB1396" s="11">
        <f>SUM(AB1398:AB1401)</f>
        <v>24</v>
      </c>
    </row>
    <row r="1397" spans="1:28">
      <c r="B1397" s="86" t="s">
        <v>53</v>
      </c>
      <c r="C1397" s="90" t="s">
        <v>87</v>
      </c>
      <c r="D1397">
        <v>0</v>
      </c>
      <c r="E1397">
        <v>1</v>
      </c>
      <c r="F1397">
        <v>2</v>
      </c>
      <c r="G1397">
        <v>3</v>
      </c>
      <c r="H1397">
        <v>4</v>
      </c>
      <c r="I1397">
        <v>5</v>
      </c>
      <c r="J1397">
        <v>6</v>
      </c>
      <c r="K1397">
        <v>7</v>
      </c>
      <c r="L1397">
        <v>8</v>
      </c>
      <c r="M1397">
        <v>9</v>
      </c>
      <c r="N1397">
        <v>10</v>
      </c>
      <c r="O1397">
        <v>11</v>
      </c>
      <c r="P1397">
        <v>12</v>
      </c>
      <c r="Q1397">
        <v>13</v>
      </c>
      <c r="R1397">
        <v>14</v>
      </c>
      <c r="S1397">
        <v>15</v>
      </c>
      <c r="T1397">
        <v>16</v>
      </c>
      <c r="U1397">
        <v>17</v>
      </c>
      <c r="V1397">
        <v>18</v>
      </c>
      <c r="W1397">
        <v>19</v>
      </c>
      <c r="X1397">
        <v>20</v>
      </c>
      <c r="Y1397">
        <v>21</v>
      </c>
      <c r="Z1397">
        <v>22</v>
      </c>
      <c r="AA1397">
        <v>23</v>
      </c>
      <c r="AB1397" s="86" t="s">
        <v>57</v>
      </c>
    </row>
    <row r="1398" spans="1:28">
      <c r="B1398" s="86" t="s">
        <v>54</v>
      </c>
      <c r="D1398">
        <v>1</v>
      </c>
      <c r="E1398">
        <v>1</v>
      </c>
      <c r="F1398">
        <v>1</v>
      </c>
      <c r="G1398">
        <v>1</v>
      </c>
      <c r="H1398">
        <v>1</v>
      </c>
      <c r="I1398">
        <v>1</v>
      </c>
      <c r="J1398">
        <v>1</v>
      </c>
      <c r="K1398">
        <v>1</v>
      </c>
      <c r="L1398">
        <v>1</v>
      </c>
      <c r="M1398">
        <v>1</v>
      </c>
      <c r="N1398">
        <v>1</v>
      </c>
      <c r="O1398">
        <v>1</v>
      </c>
      <c r="P1398">
        <v>1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 s="11">
        <f>SUM(D1398:AA1398)</f>
        <v>24</v>
      </c>
    </row>
    <row r="1399" spans="1:28">
      <c r="B1399" s="86" t="s">
        <v>55</v>
      </c>
      <c r="AB1399" s="11">
        <f>SUM(D1399:AA1399)</f>
        <v>0</v>
      </c>
    </row>
    <row r="1400" spans="1:28">
      <c r="B1400" s="86" t="s">
        <v>56</v>
      </c>
      <c r="AB1400" s="11">
        <f>SUM(D1400:AA1400)</f>
        <v>0</v>
      </c>
    </row>
    <row r="1401" spans="1:28">
      <c r="B1401" s="86" t="s">
        <v>16</v>
      </c>
      <c r="AB1401" s="11">
        <f>SUM(D1401:AA1401)</f>
        <v>0</v>
      </c>
    </row>
    <row r="1402" spans="1:28">
      <c r="B1402" s="86"/>
      <c r="AB1402" s="11">
        <f>SUM(D1402:AA1402)</f>
        <v>0</v>
      </c>
    </row>
    <row r="1403" spans="1:28">
      <c r="B1403" s="86"/>
      <c r="T1403" s="11"/>
      <c r="AB1403" s="11"/>
    </row>
    <row r="1404" spans="1:28">
      <c r="B1404" s="86" t="s">
        <v>112</v>
      </c>
      <c r="AB1404" s="11">
        <f>SUM(D1404:AA1404)</f>
        <v>0</v>
      </c>
    </row>
    <row r="1405" spans="1:28">
      <c r="B1405" s="86" t="s">
        <v>108</v>
      </c>
      <c r="AB1405" s="11">
        <f>SUM(D1405:AA1405)</f>
        <v>0</v>
      </c>
    </row>
    <row r="1407" spans="1:28">
      <c r="A1407" s="83" t="s">
        <v>47</v>
      </c>
      <c r="B1407" s="86" t="s">
        <v>57</v>
      </c>
      <c r="D1407">
        <f t="shared" ref="D1407:I1407" si="446">SUM(D1409:D1412)</f>
        <v>1</v>
      </c>
      <c r="E1407">
        <f t="shared" si="446"/>
        <v>1</v>
      </c>
      <c r="F1407">
        <f t="shared" si="446"/>
        <v>1</v>
      </c>
      <c r="G1407">
        <f t="shared" si="446"/>
        <v>1</v>
      </c>
      <c r="H1407">
        <f t="shared" si="446"/>
        <v>1</v>
      </c>
      <c r="I1407">
        <f t="shared" si="446"/>
        <v>1</v>
      </c>
      <c r="J1407">
        <f>SUM(J1409:J1412)</f>
        <v>1</v>
      </c>
      <c r="K1407">
        <f>SUM(K1409:K1412)</f>
        <v>1</v>
      </c>
      <c r="L1407">
        <f t="shared" ref="L1407:AA1407" si="447">SUM(L1409:L1412)</f>
        <v>1</v>
      </c>
      <c r="M1407">
        <f t="shared" si="447"/>
        <v>1</v>
      </c>
      <c r="N1407">
        <f t="shared" si="447"/>
        <v>1</v>
      </c>
      <c r="O1407">
        <f t="shared" si="447"/>
        <v>1</v>
      </c>
      <c r="P1407">
        <f t="shared" si="447"/>
        <v>1</v>
      </c>
      <c r="Q1407">
        <f t="shared" si="447"/>
        <v>1</v>
      </c>
      <c r="R1407">
        <f t="shared" si="447"/>
        <v>1</v>
      </c>
      <c r="S1407">
        <f t="shared" si="447"/>
        <v>1</v>
      </c>
      <c r="T1407">
        <f t="shared" si="447"/>
        <v>1</v>
      </c>
      <c r="U1407">
        <f t="shared" si="447"/>
        <v>1</v>
      </c>
      <c r="V1407">
        <f t="shared" si="447"/>
        <v>1</v>
      </c>
      <c r="W1407">
        <f t="shared" si="447"/>
        <v>1</v>
      </c>
      <c r="X1407">
        <f t="shared" si="447"/>
        <v>1</v>
      </c>
      <c r="Y1407">
        <f t="shared" si="447"/>
        <v>1</v>
      </c>
      <c r="Z1407">
        <f t="shared" si="447"/>
        <v>1</v>
      </c>
      <c r="AA1407">
        <f t="shared" si="447"/>
        <v>1</v>
      </c>
      <c r="AB1407" s="11">
        <f>SUM(D1407:AA1407)</f>
        <v>24</v>
      </c>
    </row>
    <row r="1408" spans="1:28">
      <c r="B1408" s="86" t="s">
        <v>110</v>
      </c>
      <c r="D1408">
        <v>1</v>
      </c>
      <c r="E1408">
        <v>1</v>
      </c>
      <c r="F1408">
        <v>1</v>
      </c>
      <c r="G1408">
        <v>1</v>
      </c>
      <c r="H1408">
        <v>1</v>
      </c>
      <c r="I1408">
        <v>1</v>
      </c>
      <c r="J1408">
        <v>1</v>
      </c>
      <c r="K1408">
        <v>1</v>
      </c>
      <c r="L1408">
        <v>1</v>
      </c>
      <c r="M1408">
        <v>1</v>
      </c>
      <c r="N1408">
        <v>1</v>
      </c>
      <c r="O1408">
        <v>1</v>
      </c>
      <c r="P1408">
        <v>1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 s="11">
        <f t="shared" ref="AB1408:AB1415" si="448">SUM(D1408:AA1408)</f>
        <v>24</v>
      </c>
    </row>
    <row r="1409" spans="1:28">
      <c r="B1409" s="86" t="s">
        <v>107</v>
      </c>
      <c r="D1409">
        <f t="shared" ref="D1409:I1409" si="449">D1408*0.2</f>
        <v>0.2</v>
      </c>
      <c r="E1409">
        <f t="shared" si="449"/>
        <v>0.2</v>
      </c>
      <c r="F1409">
        <f t="shared" si="449"/>
        <v>0.2</v>
      </c>
      <c r="G1409">
        <f t="shared" si="449"/>
        <v>0.2</v>
      </c>
      <c r="H1409">
        <f t="shared" si="449"/>
        <v>0.2</v>
      </c>
      <c r="I1409">
        <f t="shared" si="449"/>
        <v>0.2</v>
      </c>
      <c r="J1409">
        <f>J1408*0.2</f>
        <v>0.2</v>
      </c>
      <c r="K1409" s="11">
        <f>K1408*0.2</f>
        <v>0.2</v>
      </c>
      <c r="L1409">
        <f t="shared" ref="L1409:AA1409" si="450">L1408*0.2</f>
        <v>0.2</v>
      </c>
      <c r="M1409">
        <f t="shared" si="450"/>
        <v>0.2</v>
      </c>
      <c r="N1409">
        <f t="shared" si="450"/>
        <v>0.2</v>
      </c>
      <c r="O1409">
        <f t="shared" si="450"/>
        <v>0.2</v>
      </c>
      <c r="P1409">
        <f t="shared" si="450"/>
        <v>0.2</v>
      </c>
      <c r="Q1409">
        <f t="shared" si="450"/>
        <v>0.2</v>
      </c>
      <c r="R1409">
        <f t="shared" si="450"/>
        <v>0.2</v>
      </c>
      <c r="S1409">
        <f t="shared" si="450"/>
        <v>0.2</v>
      </c>
      <c r="T1409">
        <f t="shared" si="450"/>
        <v>0.2</v>
      </c>
      <c r="U1409">
        <f t="shared" si="450"/>
        <v>0.2</v>
      </c>
      <c r="V1409">
        <f t="shared" si="450"/>
        <v>0.2</v>
      </c>
      <c r="W1409">
        <f t="shared" si="450"/>
        <v>0.2</v>
      </c>
      <c r="X1409">
        <f t="shared" si="450"/>
        <v>0.2</v>
      </c>
      <c r="Y1409">
        <f t="shared" si="450"/>
        <v>0.2</v>
      </c>
      <c r="Z1409">
        <f t="shared" si="450"/>
        <v>0.2</v>
      </c>
      <c r="AA1409">
        <f t="shared" si="450"/>
        <v>0.2</v>
      </c>
      <c r="AB1409" s="11">
        <f t="shared" si="448"/>
        <v>4.8000000000000016</v>
      </c>
    </row>
    <row r="1410" spans="1:28">
      <c r="B1410" s="86" t="s">
        <v>105</v>
      </c>
      <c r="AB1410" s="11">
        <f t="shared" si="448"/>
        <v>0</v>
      </c>
    </row>
    <row r="1411" spans="1:28">
      <c r="B1411" s="86" t="s">
        <v>74</v>
      </c>
      <c r="D1411">
        <f>D1408*0.8</f>
        <v>0.8</v>
      </c>
      <c r="E1411">
        <f>E1408*0.8</f>
        <v>0.8</v>
      </c>
      <c r="F1411">
        <f>F1408*0.8</f>
        <v>0.8</v>
      </c>
      <c r="G1411">
        <f>G1408*0.8</f>
        <v>0.8</v>
      </c>
      <c r="H1411">
        <f t="shared" ref="H1411:AA1411" si="451">H1408*0.8</f>
        <v>0.8</v>
      </c>
      <c r="I1411">
        <f t="shared" si="451"/>
        <v>0.8</v>
      </c>
      <c r="J1411">
        <f t="shared" si="451"/>
        <v>0.8</v>
      </c>
      <c r="K1411">
        <f t="shared" si="451"/>
        <v>0.8</v>
      </c>
      <c r="L1411">
        <f t="shared" si="451"/>
        <v>0.8</v>
      </c>
      <c r="M1411">
        <f t="shared" si="451"/>
        <v>0.8</v>
      </c>
      <c r="N1411">
        <f t="shared" si="451"/>
        <v>0.8</v>
      </c>
      <c r="O1411">
        <f t="shared" si="451"/>
        <v>0.8</v>
      </c>
      <c r="P1411">
        <f t="shared" si="451"/>
        <v>0.8</v>
      </c>
      <c r="Q1411">
        <f t="shared" si="451"/>
        <v>0.8</v>
      </c>
      <c r="R1411">
        <f t="shared" si="451"/>
        <v>0.8</v>
      </c>
      <c r="S1411">
        <f t="shared" si="451"/>
        <v>0.8</v>
      </c>
      <c r="T1411">
        <f t="shared" si="451"/>
        <v>0.8</v>
      </c>
      <c r="U1411">
        <f t="shared" si="451"/>
        <v>0.8</v>
      </c>
      <c r="V1411">
        <f t="shared" si="451"/>
        <v>0.8</v>
      </c>
      <c r="W1411">
        <f t="shared" si="451"/>
        <v>0.8</v>
      </c>
      <c r="X1411">
        <f t="shared" si="451"/>
        <v>0.8</v>
      </c>
      <c r="Y1411">
        <f t="shared" si="451"/>
        <v>0.8</v>
      </c>
      <c r="Z1411">
        <f t="shared" si="451"/>
        <v>0.8</v>
      </c>
      <c r="AA1411">
        <f t="shared" si="451"/>
        <v>0.8</v>
      </c>
      <c r="AB1411" s="11">
        <f t="shared" si="448"/>
        <v>19.200000000000006</v>
      </c>
    </row>
    <row r="1412" spans="1:28">
      <c r="B1412" s="86" t="s">
        <v>73</v>
      </c>
      <c r="AB1412" s="11">
        <f t="shared" si="448"/>
        <v>0</v>
      </c>
    </row>
    <row r="1413" spans="1:28">
      <c r="B1413" s="86"/>
      <c r="AB1413" s="11">
        <f t="shared" si="448"/>
        <v>0</v>
      </c>
    </row>
    <row r="1414" spans="1:28">
      <c r="B1414" s="86"/>
      <c r="AB1414" s="11">
        <f t="shared" si="448"/>
        <v>0</v>
      </c>
    </row>
    <row r="1415" spans="1:28">
      <c r="B1415" s="86" t="s">
        <v>113</v>
      </c>
      <c r="AB1415" s="11">
        <f t="shared" si="448"/>
        <v>0</v>
      </c>
    </row>
    <row r="1417" spans="1:28" ht="15">
      <c r="A1417" s="83" t="s">
        <v>3</v>
      </c>
      <c r="B1417" s="134" t="s">
        <v>60</v>
      </c>
      <c r="C1417" s="135">
        <v>39837</v>
      </c>
      <c r="G1417" s="84"/>
      <c r="H1417" s="84"/>
      <c r="I1417" s="84"/>
      <c r="J1417" s="84"/>
      <c r="K1417" s="84"/>
      <c r="AB1417" s="128"/>
    </row>
    <row r="1418" spans="1:28">
      <c r="B1418" s="86" t="s">
        <v>51</v>
      </c>
      <c r="D1418" t="s">
        <v>215</v>
      </c>
      <c r="L1418" t="s">
        <v>219</v>
      </c>
      <c r="T1418" t="s">
        <v>218</v>
      </c>
      <c r="AB1418" s="11">
        <f>SUM(AB1420:AB1423)</f>
        <v>24</v>
      </c>
    </row>
    <row r="1419" spans="1:28">
      <c r="B1419" s="86" t="s">
        <v>53</v>
      </c>
      <c r="C1419" s="90" t="s">
        <v>87</v>
      </c>
      <c r="D1419">
        <v>0</v>
      </c>
      <c r="E1419">
        <v>1</v>
      </c>
      <c r="F1419">
        <v>2</v>
      </c>
      <c r="G1419">
        <v>3</v>
      </c>
      <c r="H1419">
        <v>4</v>
      </c>
      <c r="I1419">
        <v>5</v>
      </c>
      <c r="J1419">
        <v>6</v>
      </c>
      <c r="K1419">
        <v>7</v>
      </c>
      <c r="L1419">
        <v>8</v>
      </c>
      <c r="M1419">
        <v>9</v>
      </c>
      <c r="N1419">
        <v>10</v>
      </c>
      <c r="O1419">
        <v>11</v>
      </c>
      <c r="P1419">
        <v>12</v>
      </c>
      <c r="Q1419">
        <v>13</v>
      </c>
      <c r="R1419">
        <v>14</v>
      </c>
      <c r="S1419">
        <v>15</v>
      </c>
      <c r="T1419">
        <v>16</v>
      </c>
      <c r="U1419">
        <v>17</v>
      </c>
      <c r="V1419">
        <v>18</v>
      </c>
      <c r="W1419">
        <v>19</v>
      </c>
      <c r="X1419">
        <v>20</v>
      </c>
      <c r="Y1419">
        <v>21</v>
      </c>
      <c r="Z1419">
        <v>22</v>
      </c>
      <c r="AA1419">
        <v>23</v>
      </c>
      <c r="AB1419" s="86" t="s">
        <v>57</v>
      </c>
    </row>
    <row r="1420" spans="1:28">
      <c r="B1420" s="86" t="s">
        <v>54</v>
      </c>
      <c r="D1420">
        <v>1</v>
      </c>
      <c r="E1420">
        <v>1</v>
      </c>
      <c r="F1420">
        <v>1</v>
      </c>
      <c r="G1420">
        <v>1</v>
      </c>
      <c r="H1420">
        <v>1</v>
      </c>
      <c r="I1420">
        <v>1</v>
      </c>
      <c r="J1420">
        <v>1</v>
      </c>
      <c r="K1420">
        <v>1</v>
      </c>
      <c r="L1420">
        <v>1</v>
      </c>
      <c r="M1420">
        <v>1</v>
      </c>
      <c r="N1420">
        <v>1</v>
      </c>
      <c r="O1420">
        <v>1</v>
      </c>
      <c r="P1420">
        <v>1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 s="11">
        <f t="shared" ref="AB1420:AB1425" si="452">SUM(D1420:AA1420)</f>
        <v>24</v>
      </c>
    </row>
    <row r="1421" spans="1:28">
      <c r="B1421" s="86" t="s">
        <v>55</v>
      </c>
      <c r="AB1421" s="11">
        <f t="shared" si="452"/>
        <v>0</v>
      </c>
    </row>
    <row r="1422" spans="1:28">
      <c r="B1422" s="86" t="s">
        <v>56</v>
      </c>
      <c r="P1422" t="s">
        <v>79</v>
      </c>
      <c r="AB1422" s="11">
        <f t="shared" si="452"/>
        <v>0</v>
      </c>
    </row>
    <row r="1423" spans="1:28">
      <c r="B1423" s="86" t="s">
        <v>16</v>
      </c>
      <c r="T1423" s="11"/>
      <c r="AB1423" s="11">
        <f t="shared" si="452"/>
        <v>0</v>
      </c>
    </row>
    <row r="1424" spans="1:28">
      <c r="B1424" s="86"/>
      <c r="T1424" s="11"/>
      <c r="AB1424" s="11">
        <f t="shared" si="452"/>
        <v>0</v>
      </c>
    </row>
    <row r="1425" spans="1:28">
      <c r="B1425" s="86"/>
      <c r="T1425" s="11"/>
      <c r="AB1425" s="11">
        <f t="shared" si="452"/>
        <v>0</v>
      </c>
    </row>
    <row r="1426" spans="1:28">
      <c r="B1426" s="86"/>
      <c r="T1426" s="11"/>
      <c r="AB1426" s="11"/>
    </row>
    <row r="1427" spans="1:28">
      <c r="B1427" s="86" t="s">
        <v>112</v>
      </c>
      <c r="AB1427" s="11">
        <f>SUM(D1427:AA1427)</f>
        <v>0</v>
      </c>
    </row>
    <row r="1428" spans="1:28">
      <c r="B1428" s="86" t="s">
        <v>108</v>
      </c>
      <c r="Z1428">
        <v>1</v>
      </c>
      <c r="AB1428" s="11">
        <f>SUM(D1428:AA1428)</f>
        <v>1</v>
      </c>
    </row>
    <row r="1430" spans="1:28">
      <c r="A1430" s="83" t="s">
        <v>47</v>
      </c>
      <c r="B1430" s="86" t="s">
        <v>57</v>
      </c>
      <c r="D1430">
        <f t="shared" ref="D1430:K1430" si="453">SUM(D1432:D1435)</f>
        <v>1</v>
      </c>
      <c r="E1430">
        <f t="shared" si="453"/>
        <v>1</v>
      </c>
      <c r="F1430">
        <f t="shared" si="453"/>
        <v>1</v>
      </c>
      <c r="G1430">
        <f t="shared" si="453"/>
        <v>1</v>
      </c>
      <c r="H1430">
        <f t="shared" si="453"/>
        <v>1</v>
      </c>
      <c r="I1430">
        <f t="shared" si="453"/>
        <v>1</v>
      </c>
      <c r="J1430">
        <f t="shared" si="453"/>
        <v>1</v>
      </c>
      <c r="K1430">
        <f t="shared" si="453"/>
        <v>1</v>
      </c>
      <c r="L1430">
        <f>SUM(L1432:L1435)</f>
        <v>1</v>
      </c>
      <c r="M1430">
        <f t="shared" ref="M1430:AA1430" si="454">SUM(M1432:M1435)</f>
        <v>1</v>
      </c>
      <c r="N1430">
        <f t="shared" si="454"/>
        <v>1</v>
      </c>
      <c r="O1430">
        <f t="shared" si="454"/>
        <v>1</v>
      </c>
      <c r="P1430">
        <f t="shared" si="454"/>
        <v>1</v>
      </c>
      <c r="Q1430">
        <f t="shared" si="454"/>
        <v>1</v>
      </c>
      <c r="R1430">
        <f t="shared" si="454"/>
        <v>1</v>
      </c>
      <c r="S1430">
        <f t="shared" si="454"/>
        <v>1</v>
      </c>
      <c r="T1430">
        <f t="shared" si="454"/>
        <v>1</v>
      </c>
      <c r="U1430">
        <f t="shared" si="454"/>
        <v>1</v>
      </c>
      <c r="V1430">
        <f t="shared" si="454"/>
        <v>1</v>
      </c>
      <c r="W1430">
        <f t="shared" si="454"/>
        <v>1</v>
      </c>
      <c r="X1430">
        <f t="shared" si="454"/>
        <v>1</v>
      </c>
      <c r="Y1430">
        <f t="shared" si="454"/>
        <v>1</v>
      </c>
      <c r="Z1430">
        <f t="shared" si="454"/>
        <v>1</v>
      </c>
      <c r="AA1430">
        <f t="shared" si="454"/>
        <v>1</v>
      </c>
      <c r="AB1430" s="11">
        <f t="shared" ref="AB1430:AB1436" si="455">SUM(D1430:AA1430)</f>
        <v>24</v>
      </c>
    </row>
    <row r="1431" spans="1:28">
      <c r="B1431" s="86" t="s">
        <v>110</v>
      </c>
      <c r="D1431">
        <v>1</v>
      </c>
      <c r="E1431">
        <v>1</v>
      </c>
      <c r="F1431">
        <v>1</v>
      </c>
      <c r="G1431">
        <v>1</v>
      </c>
      <c r="H1431">
        <v>1</v>
      </c>
      <c r="I1431">
        <v>1</v>
      </c>
      <c r="J1431">
        <v>1</v>
      </c>
      <c r="K1431">
        <v>1</v>
      </c>
      <c r="L1431">
        <v>1</v>
      </c>
      <c r="M1431">
        <v>1</v>
      </c>
      <c r="N1431">
        <v>1</v>
      </c>
      <c r="O1431">
        <v>1</v>
      </c>
      <c r="P1431">
        <v>1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 s="11">
        <f t="shared" si="455"/>
        <v>24</v>
      </c>
    </row>
    <row r="1432" spans="1:28">
      <c r="B1432" s="86" t="s">
        <v>107</v>
      </c>
      <c r="D1432">
        <f t="shared" ref="D1432:I1432" si="456">D1431*0.2</f>
        <v>0.2</v>
      </c>
      <c r="E1432">
        <f t="shared" si="456"/>
        <v>0.2</v>
      </c>
      <c r="F1432">
        <f t="shared" si="456"/>
        <v>0.2</v>
      </c>
      <c r="G1432">
        <f t="shared" si="456"/>
        <v>0.2</v>
      </c>
      <c r="H1432">
        <f t="shared" si="456"/>
        <v>0.2</v>
      </c>
      <c r="I1432">
        <f t="shared" si="456"/>
        <v>0.2</v>
      </c>
      <c r="J1432">
        <f>J1431*0.2</f>
        <v>0.2</v>
      </c>
      <c r="K1432" s="11">
        <f>K1431*0.2</f>
        <v>0.2</v>
      </c>
      <c r="L1432">
        <f t="shared" ref="L1432:AA1432" si="457">L1431*0.2</f>
        <v>0.2</v>
      </c>
      <c r="M1432">
        <f t="shared" si="457"/>
        <v>0.2</v>
      </c>
      <c r="N1432">
        <f t="shared" si="457"/>
        <v>0.2</v>
      </c>
      <c r="O1432">
        <f t="shared" si="457"/>
        <v>0.2</v>
      </c>
      <c r="P1432">
        <f t="shared" si="457"/>
        <v>0.2</v>
      </c>
      <c r="Q1432">
        <f t="shared" si="457"/>
        <v>0.2</v>
      </c>
      <c r="R1432">
        <f t="shared" si="457"/>
        <v>0.2</v>
      </c>
      <c r="S1432">
        <f t="shared" si="457"/>
        <v>0.2</v>
      </c>
      <c r="T1432">
        <f t="shared" si="457"/>
        <v>0.2</v>
      </c>
      <c r="U1432">
        <f t="shared" si="457"/>
        <v>0.2</v>
      </c>
      <c r="V1432">
        <f t="shared" si="457"/>
        <v>0.2</v>
      </c>
      <c r="W1432">
        <f t="shared" si="457"/>
        <v>0.2</v>
      </c>
      <c r="X1432">
        <f t="shared" si="457"/>
        <v>0.2</v>
      </c>
      <c r="Y1432">
        <f t="shared" si="457"/>
        <v>0.2</v>
      </c>
      <c r="Z1432">
        <f t="shared" si="457"/>
        <v>0.2</v>
      </c>
      <c r="AA1432">
        <f t="shared" si="457"/>
        <v>0.2</v>
      </c>
      <c r="AB1432" s="11">
        <f t="shared" si="455"/>
        <v>4.8000000000000016</v>
      </c>
    </row>
    <row r="1433" spans="1:28">
      <c r="B1433" s="86" t="s">
        <v>105</v>
      </c>
      <c r="AB1433" s="11">
        <f t="shared" si="455"/>
        <v>0</v>
      </c>
    </row>
    <row r="1434" spans="1:28">
      <c r="B1434" s="86" t="s">
        <v>74</v>
      </c>
      <c r="D1434">
        <f t="shared" ref="D1434:V1434" si="458">D1431*0.8</f>
        <v>0.8</v>
      </c>
      <c r="E1434">
        <f t="shared" si="458"/>
        <v>0.8</v>
      </c>
      <c r="F1434">
        <f t="shared" si="458"/>
        <v>0.8</v>
      </c>
      <c r="G1434">
        <f t="shared" si="458"/>
        <v>0.8</v>
      </c>
      <c r="H1434">
        <f t="shared" si="458"/>
        <v>0.8</v>
      </c>
      <c r="I1434">
        <f t="shared" si="458"/>
        <v>0.8</v>
      </c>
      <c r="J1434">
        <f t="shared" si="458"/>
        <v>0.8</v>
      </c>
      <c r="K1434">
        <f t="shared" si="458"/>
        <v>0.8</v>
      </c>
      <c r="L1434">
        <f t="shared" si="458"/>
        <v>0.8</v>
      </c>
      <c r="M1434">
        <f t="shared" si="458"/>
        <v>0.8</v>
      </c>
      <c r="N1434">
        <f t="shared" si="458"/>
        <v>0.8</v>
      </c>
      <c r="O1434">
        <f t="shared" si="458"/>
        <v>0.8</v>
      </c>
      <c r="P1434">
        <f t="shared" si="458"/>
        <v>0.8</v>
      </c>
      <c r="Q1434">
        <f t="shared" si="458"/>
        <v>0.8</v>
      </c>
      <c r="R1434">
        <f t="shared" si="458"/>
        <v>0.8</v>
      </c>
      <c r="S1434">
        <f t="shared" si="458"/>
        <v>0.8</v>
      </c>
      <c r="T1434">
        <f t="shared" si="458"/>
        <v>0.8</v>
      </c>
      <c r="U1434">
        <f t="shared" si="458"/>
        <v>0.8</v>
      </c>
      <c r="V1434">
        <f t="shared" si="458"/>
        <v>0.8</v>
      </c>
      <c r="W1434">
        <f>W1431*0.8</f>
        <v>0.8</v>
      </c>
      <c r="X1434">
        <f>X1431*0.8</f>
        <v>0.8</v>
      </c>
      <c r="Y1434">
        <f>Y1431*0.8</f>
        <v>0.8</v>
      </c>
      <c r="Z1434">
        <f>Z1431*0.8</f>
        <v>0.8</v>
      </c>
      <c r="AA1434">
        <f>AA1431*0.8</f>
        <v>0.8</v>
      </c>
      <c r="AB1434" s="11">
        <f t="shared" si="455"/>
        <v>19.200000000000006</v>
      </c>
    </row>
    <row r="1435" spans="1:28">
      <c r="B1435" s="86" t="s">
        <v>73</v>
      </c>
      <c r="AB1435" s="11">
        <f t="shared" si="455"/>
        <v>0</v>
      </c>
    </row>
    <row r="1436" spans="1:28">
      <c r="B1436" s="86"/>
      <c r="AB1436" s="11">
        <f t="shared" si="455"/>
        <v>0</v>
      </c>
    </row>
    <row r="1437" spans="1:28">
      <c r="B1437" s="86"/>
      <c r="AB1437" s="11"/>
    </row>
    <row r="1438" spans="1:28">
      <c r="B1438" s="86"/>
      <c r="AB1438" s="11"/>
    </row>
    <row r="1439" spans="1:28">
      <c r="B1439" s="86" t="s">
        <v>113</v>
      </c>
      <c r="AB1439" s="11">
        <f>SUM(D1439:AA1439)</f>
        <v>0</v>
      </c>
    </row>
    <row r="1441" spans="1:28" ht="15">
      <c r="A1441" s="83" t="s">
        <v>3</v>
      </c>
      <c r="B1441" s="134" t="s">
        <v>61</v>
      </c>
      <c r="C1441" s="135">
        <v>39838</v>
      </c>
      <c r="G1441" s="84"/>
      <c r="H1441" s="84"/>
      <c r="I1441" s="84"/>
      <c r="J1441" s="84"/>
      <c r="K1441" s="84"/>
      <c r="AB1441" s="128"/>
    </row>
    <row r="1442" spans="1:28">
      <c r="B1442" s="86" t="s">
        <v>51</v>
      </c>
      <c r="D1442" t="s">
        <v>215</v>
      </c>
      <c r="P1442" t="s">
        <v>216</v>
      </c>
      <c r="AB1442" s="11">
        <f>SUM(AB1444:AB1447)</f>
        <v>24</v>
      </c>
    </row>
    <row r="1443" spans="1:28">
      <c r="B1443" s="86" t="s">
        <v>53</v>
      </c>
      <c r="C1443" s="90" t="s">
        <v>87</v>
      </c>
      <c r="D1443">
        <v>0</v>
      </c>
      <c r="E1443">
        <v>1</v>
      </c>
      <c r="F1443">
        <v>2</v>
      </c>
      <c r="G1443">
        <v>3</v>
      </c>
      <c r="H1443">
        <v>4</v>
      </c>
      <c r="I1443">
        <v>5</v>
      </c>
      <c r="J1443">
        <v>6</v>
      </c>
      <c r="K1443">
        <v>7</v>
      </c>
      <c r="L1443">
        <v>8</v>
      </c>
      <c r="M1443">
        <v>9</v>
      </c>
      <c r="N1443">
        <v>10</v>
      </c>
      <c r="O1443">
        <v>11</v>
      </c>
      <c r="P1443">
        <v>12</v>
      </c>
      <c r="Q1443">
        <v>13</v>
      </c>
      <c r="R1443">
        <v>14</v>
      </c>
      <c r="S1443">
        <v>15</v>
      </c>
      <c r="T1443">
        <v>16</v>
      </c>
      <c r="U1443">
        <v>17</v>
      </c>
      <c r="V1443">
        <v>18</v>
      </c>
      <c r="W1443">
        <v>19</v>
      </c>
      <c r="X1443">
        <v>20</v>
      </c>
      <c r="Y1443">
        <v>21</v>
      </c>
      <c r="Z1443">
        <v>22</v>
      </c>
      <c r="AA1443">
        <v>23</v>
      </c>
      <c r="AB1443" s="86" t="s">
        <v>57</v>
      </c>
    </row>
    <row r="1444" spans="1:28">
      <c r="B1444" s="86" t="s">
        <v>54</v>
      </c>
      <c r="D1444">
        <v>1</v>
      </c>
      <c r="E1444">
        <v>1</v>
      </c>
      <c r="F1444">
        <v>1</v>
      </c>
      <c r="G1444">
        <v>1</v>
      </c>
      <c r="H1444">
        <v>1</v>
      </c>
      <c r="I1444">
        <v>1</v>
      </c>
      <c r="J1444">
        <v>1</v>
      </c>
      <c r="K1444">
        <v>1</v>
      </c>
      <c r="L1444">
        <v>1</v>
      </c>
      <c r="M1444">
        <v>1</v>
      </c>
      <c r="N1444">
        <v>1</v>
      </c>
      <c r="O1444">
        <v>1</v>
      </c>
      <c r="P1444">
        <v>1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 s="11">
        <f>SUM(D1444:AA1444)</f>
        <v>24</v>
      </c>
    </row>
    <row r="1445" spans="1:28">
      <c r="B1445" s="86" t="s">
        <v>55</v>
      </c>
      <c r="AB1445" s="11">
        <f t="shared" ref="AB1445:AB1450" si="459">SUM(D1445:AA1445)</f>
        <v>0</v>
      </c>
    </row>
    <row r="1446" spans="1:28">
      <c r="B1446" s="86" t="s">
        <v>56</v>
      </c>
      <c r="AB1446" s="11">
        <f t="shared" si="459"/>
        <v>0</v>
      </c>
    </row>
    <row r="1447" spans="1:28">
      <c r="B1447" s="86" t="s">
        <v>16</v>
      </c>
      <c r="T1447" s="11"/>
      <c r="AB1447" s="11">
        <f t="shared" si="459"/>
        <v>0</v>
      </c>
    </row>
    <row r="1448" spans="1:28">
      <c r="B1448" s="86"/>
      <c r="T1448" s="11"/>
      <c r="AB1448" s="11">
        <f t="shared" si="459"/>
        <v>0</v>
      </c>
    </row>
    <row r="1449" spans="1:28">
      <c r="B1449" s="86" t="s">
        <v>112</v>
      </c>
      <c r="AB1449" s="11">
        <f t="shared" si="459"/>
        <v>0</v>
      </c>
    </row>
    <row r="1450" spans="1:28">
      <c r="B1450" s="86" t="s">
        <v>108</v>
      </c>
      <c r="AB1450" s="11">
        <f t="shared" si="459"/>
        <v>0</v>
      </c>
    </row>
    <row r="1452" spans="1:28">
      <c r="A1452" s="83" t="s">
        <v>47</v>
      </c>
      <c r="B1452" s="86" t="s">
        <v>57</v>
      </c>
      <c r="D1452">
        <f t="shared" ref="D1452:I1452" si="460">SUM(D1454:D1457)</f>
        <v>1</v>
      </c>
      <c r="E1452">
        <f t="shared" si="460"/>
        <v>1</v>
      </c>
      <c r="F1452">
        <f t="shared" si="460"/>
        <v>1</v>
      </c>
      <c r="G1452">
        <f t="shared" si="460"/>
        <v>1</v>
      </c>
      <c r="H1452">
        <f t="shared" si="460"/>
        <v>1</v>
      </c>
      <c r="I1452">
        <f t="shared" si="460"/>
        <v>1</v>
      </c>
      <c r="J1452">
        <f>SUM(J1454:J1457)</f>
        <v>1</v>
      </c>
      <c r="K1452">
        <f t="shared" ref="K1452:AA1452" si="461">SUM(K1454:K1457)</f>
        <v>1</v>
      </c>
      <c r="L1452">
        <f t="shared" si="461"/>
        <v>1</v>
      </c>
      <c r="M1452">
        <f t="shared" si="461"/>
        <v>1</v>
      </c>
      <c r="N1452">
        <f t="shared" si="461"/>
        <v>1</v>
      </c>
      <c r="O1452">
        <f t="shared" si="461"/>
        <v>1</v>
      </c>
      <c r="P1452">
        <f t="shared" si="461"/>
        <v>1</v>
      </c>
      <c r="Q1452">
        <f t="shared" si="461"/>
        <v>1</v>
      </c>
      <c r="R1452">
        <f t="shared" si="461"/>
        <v>1</v>
      </c>
      <c r="S1452">
        <f t="shared" si="461"/>
        <v>1</v>
      </c>
      <c r="T1452">
        <f t="shared" si="461"/>
        <v>1</v>
      </c>
      <c r="U1452">
        <f t="shared" si="461"/>
        <v>1</v>
      </c>
      <c r="V1452">
        <f t="shared" si="461"/>
        <v>1</v>
      </c>
      <c r="W1452">
        <f t="shared" si="461"/>
        <v>1</v>
      </c>
      <c r="X1452">
        <f t="shared" si="461"/>
        <v>1</v>
      </c>
      <c r="Y1452">
        <f t="shared" si="461"/>
        <v>1</v>
      </c>
      <c r="Z1452">
        <f t="shared" si="461"/>
        <v>1</v>
      </c>
      <c r="AA1452">
        <f t="shared" si="461"/>
        <v>1</v>
      </c>
      <c r="AB1452" s="11">
        <f>SUM(D1452:AA1452)</f>
        <v>24</v>
      </c>
    </row>
    <row r="1453" spans="1:28">
      <c r="B1453" s="86" t="s">
        <v>110</v>
      </c>
      <c r="D1453">
        <v>1</v>
      </c>
      <c r="E1453">
        <v>1</v>
      </c>
      <c r="F1453">
        <v>1</v>
      </c>
      <c r="G1453">
        <v>1</v>
      </c>
      <c r="H1453">
        <v>1</v>
      </c>
      <c r="I1453">
        <v>1</v>
      </c>
      <c r="J1453">
        <v>1</v>
      </c>
      <c r="K1453">
        <v>1</v>
      </c>
      <c r="L1453">
        <v>1</v>
      </c>
      <c r="M1453">
        <v>1</v>
      </c>
      <c r="N1453">
        <v>1</v>
      </c>
      <c r="O1453">
        <v>1</v>
      </c>
      <c r="P1453">
        <v>1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 s="11">
        <f>SUM(D1453:AA1453)</f>
        <v>24</v>
      </c>
    </row>
    <row r="1454" spans="1:28">
      <c r="B1454" s="86" t="s">
        <v>107</v>
      </c>
      <c r="D1454">
        <f t="shared" ref="D1454:I1454" si="462">D1453*0.2</f>
        <v>0.2</v>
      </c>
      <c r="E1454">
        <f t="shared" si="462"/>
        <v>0.2</v>
      </c>
      <c r="F1454">
        <f t="shared" si="462"/>
        <v>0.2</v>
      </c>
      <c r="G1454">
        <f t="shared" si="462"/>
        <v>0.2</v>
      </c>
      <c r="H1454">
        <f t="shared" si="462"/>
        <v>0.2</v>
      </c>
      <c r="I1454">
        <f t="shared" si="462"/>
        <v>0.2</v>
      </c>
      <c r="J1454">
        <f>J1453*0.2</f>
        <v>0.2</v>
      </c>
      <c r="K1454" s="11">
        <f>K1453*0.2</f>
        <v>0.2</v>
      </c>
      <c r="L1454">
        <f t="shared" ref="L1454:AA1454" si="463">L1453*0.2</f>
        <v>0.2</v>
      </c>
      <c r="M1454">
        <f t="shared" si="463"/>
        <v>0.2</v>
      </c>
      <c r="N1454">
        <f t="shared" si="463"/>
        <v>0.2</v>
      </c>
      <c r="O1454">
        <f t="shared" si="463"/>
        <v>0.2</v>
      </c>
      <c r="P1454">
        <f t="shared" si="463"/>
        <v>0.2</v>
      </c>
      <c r="Q1454">
        <f t="shared" si="463"/>
        <v>0.2</v>
      </c>
      <c r="R1454">
        <f t="shared" si="463"/>
        <v>0.2</v>
      </c>
      <c r="S1454">
        <f t="shared" si="463"/>
        <v>0.2</v>
      </c>
      <c r="T1454">
        <f t="shared" si="463"/>
        <v>0.2</v>
      </c>
      <c r="U1454">
        <f t="shared" si="463"/>
        <v>0.2</v>
      </c>
      <c r="V1454">
        <f t="shared" si="463"/>
        <v>0.2</v>
      </c>
      <c r="W1454">
        <f t="shared" si="463"/>
        <v>0.2</v>
      </c>
      <c r="X1454">
        <f t="shared" si="463"/>
        <v>0.2</v>
      </c>
      <c r="Y1454">
        <f t="shared" si="463"/>
        <v>0.2</v>
      </c>
      <c r="Z1454">
        <f t="shared" si="463"/>
        <v>0.2</v>
      </c>
      <c r="AA1454">
        <f t="shared" si="463"/>
        <v>0.2</v>
      </c>
      <c r="AB1454" s="11">
        <f t="shared" ref="AB1454:AB1459" si="464">SUM(D1454:AA1454)</f>
        <v>4.8000000000000016</v>
      </c>
    </row>
    <row r="1455" spans="1:28">
      <c r="B1455" s="86" t="s">
        <v>105</v>
      </c>
      <c r="AB1455" s="11">
        <f t="shared" si="464"/>
        <v>0</v>
      </c>
    </row>
    <row r="1456" spans="1:28">
      <c r="B1456" s="86" t="s">
        <v>74</v>
      </c>
      <c r="D1456">
        <f>D1453*0.8</f>
        <v>0.8</v>
      </c>
      <c r="E1456">
        <f>E1453*0.8</f>
        <v>0.8</v>
      </c>
      <c r="F1456">
        <f>F1453*0.8</f>
        <v>0.8</v>
      </c>
      <c r="G1456">
        <f>G1453*0.8</f>
        <v>0.8</v>
      </c>
      <c r="H1456">
        <f t="shared" ref="H1456:AA1456" si="465">H1453*0.8</f>
        <v>0.8</v>
      </c>
      <c r="I1456">
        <f t="shared" si="465"/>
        <v>0.8</v>
      </c>
      <c r="J1456">
        <f t="shared" si="465"/>
        <v>0.8</v>
      </c>
      <c r="K1456">
        <f t="shared" si="465"/>
        <v>0.8</v>
      </c>
      <c r="L1456">
        <f t="shared" si="465"/>
        <v>0.8</v>
      </c>
      <c r="M1456">
        <f t="shared" si="465"/>
        <v>0.8</v>
      </c>
      <c r="N1456">
        <f t="shared" si="465"/>
        <v>0.8</v>
      </c>
      <c r="O1456">
        <f t="shared" si="465"/>
        <v>0.8</v>
      </c>
      <c r="P1456">
        <f t="shared" si="465"/>
        <v>0.8</v>
      </c>
      <c r="Q1456">
        <f t="shared" si="465"/>
        <v>0.8</v>
      </c>
      <c r="R1456">
        <f t="shared" si="465"/>
        <v>0.8</v>
      </c>
      <c r="S1456">
        <f t="shared" si="465"/>
        <v>0.8</v>
      </c>
      <c r="T1456">
        <f t="shared" si="465"/>
        <v>0.8</v>
      </c>
      <c r="U1456">
        <f t="shared" si="465"/>
        <v>0.8</v>
      </c>
      <c r="V1456">
        <f t="shared" si="465"/>
        <v>0.8</v>
      </c>
      <c r="W1456">
        <f t="shared" si="465"/>
        <v>0.8</v>
      </c>
      <c r="X1456">
        <f t="shared" si="465"/>
        <v>0.8</v>
      </c>
      <c r="Y1456">
        <f t="shared" si="465"/>
        <v>0.8</v>
      </c>
      <c r="Z1456">
        <f t="shared" si="465"/>
        <v>0.8</v>
      </c>
      <c r="AA1456">
        <f t="shared" si="465"/>
        <v>0.8</v>
      </c>
      <c r="AB1456" s="11">
        <f t="shared" si="464"/>
        <v>19.200000000000006</v>
      </c>
    </row>
    <row r="1457" spans="1:30">
      <c r="B1457" s="86" t="s">
        <v>73</v>
      </c>
      <c r="AB1457" s="11">
        <f t="shared" si="464"/>
        <v>0</v>
      </c>
    </row>
    <row r="1458" spans="1:30">
      <c r="B1458" s="86"/>
      <c r="AB1458" s="11">
        <f t="shared" si="464"/>
        <v>0</v>
      </c>
    </row>
    <row r="1459" spans="1:30">
      <c r="B1459" s="86" t="s">
        <v>113</v>
      </c>
      <c r="AB1459" s="11">
        <f t="shared" si="464"/>
        <v>0</v>
      </c>
    </row>
    <row r="1461" spans="1:30" ht="15">
      <c r="A1461" s="83" t="s">
        <v>3</v>
      </c>
      <c r="B1461" s="134" t="s">
        <v>62</v>
      </c>
      <c r="C1461" s="135">
        <v>39839</v>
      </c>
      <c r="G1461" s="84"/>
      <c r="H1461" s="84"/>
      <c r="I1461" s="84"/>
      <c r="J1461" s="84"/>
      <c r="K1461" s="84"/>
      <c r="AB1461" s="128"/>
    </row>
    <row r="1462" spans="1:30">
      <c r="B1462" s="86" t="s">
        <v>51</v>
      </c>
      <c r="D1462" t="s">
        <v>215</v>
      </c>
      <c r="P1462" t="s">
        <v>216</v>
      </c>
      <c r="AB1462" s="11">
        <f>SUM(AB1464:AB1467)</f>
        <v>24</v>
      </c>
      <c r="AD1462" s="83" t="s">
        <v>232</v>
      </c>
    </row>
    <row r="1463" spans="1:30">
      <c r="B1463" s="86" t="s">
        <v>53</v>
      </c>
      <c r="C1463" s="90" t="s">
        <v>87</v>
      </c>
      <c r="D1463">
        <v>0</v>
      </c>
      <c r="E1463">
        <v>1</v>
      </c>
      <c r="F1463">
        <v>2</v>
      </c>
      <c r="G1463">
        <v>3</v>
      </c>
      <c r="H1463">
        <v>4</v>
      </c>
      <c r="I1463">
        <v>5</v>
      </c>
      <c r="J1463">
        <v>6</v>
      </c>
      <c r="K1463">
        <v>7</v>
      </c>
      <c r="L1463">
        <v>8</v>
      </c>
      <c r="M1463">
        <v>9</v>
      </c>
      <c r="N1463">
        <v>10</v>
      </c>
      <c r="O1463">
        <v>11</v>
      </c>
      <c r="P1463">
        <v>12</v>
      </c>
      <c r="Q1463">
        <v>13</v>
      </c>
      <c r="R1463">
        <v>14</v>
      </c>
      <c r="S1463">
        <v>15</v>
      </c>
      <c r="T1463">
        <v>16</v>
      </c>
      <c r="U1463">
        <v>17</v>
      </c>
      <c r="V1463">
        <v>18</v>
      </c>
      <c r="W1463">
        <v>19</v>
      </c>
      <c r="X1463">
        <v>20</v>
      </c>
      <c r="Y1463">
        <v>21</v>
      </c>
      <c r="Z1463">
        <v>22</v>
      </c>
      <c r="AA1463">
        <v>23</v>
      </c>
      <c r="AB1463" s="86" t="s">
        <v>57</v>
      </c>
      <c r="AD1463" s="11">
        <f>SUM(AD1464:AD1467)</f>
        <v>168</v>
      </c>
    </row>
    <row r="1464" spans="1:30">
      <c r="B1464" s="86" t="s">
        <v>54</v>
      </c>
      <c r="D1464">
        <v>1</v>
      </c>
      <c r="E1464">
        <v>1</v>
      </c>
      <c r="F1464">
        <v>1</v>
      </c>
      <c r="G1464">
        <v>1</v>
      </c>
      <c r="H1464">
        <v>1</v>
      </c>
      <c r="I1464">
        <v>1</v>
      </c>
      <c r="J1464">
        <v>1</v>
      </c>
      <c r="K1464">
        <v>1</v>
      </c>
      <c r="L1464">
        <v>1</v>
      </c>
      <c r="M1464">
        <v>1</v>
      </c>
      <c r="N1464">
        <v>1</v>
      </c>
      <c r="O1464">
        <v>1</v>
      </c>
      <c r="P1464">
        <v>1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 s="11">
        <f>SUM(D1464:AA1464)</f>
        <v>24</v>
      </c>
      <c r="AD1464" s="11">
        <f>AB1328+AB1351+AB1372+AB1398+AB1420+AB1444+AB1464</f>
        <v>168</v>
      </c>
    </row>
    <row r="1465" spans="1:30">
      <c r="B1465" s="86" t="s">
        <v>55</v>
      </c>
      <c r="AB1465" s="11">
        <f t="shared" ref="AB1465:AB1470" si="466">SUM(D1465:AA1465)</f>
        <v>0</v>
      </c>
      <c r="AD1465" s="11">
        <f>AB1329+AB1352+AB1373+AB1399+AB1421+AB1445+AB1465</f>
        <v>0</v>
      </c>
    </row>
    <row r="1466" spans="1:30">
      <c r="B1466" s="86" t="s">
        <v>56</v>
      </c>
      <c r="AB1466" s="11">
        <f t="shared" si="466"/>
        <v>0</v>
      </c>
      <c r="AD1466" s="11">
        <f>AB1330+AB1353+AB1374+AB1400+AB1422+AB1446+AB1466</f>
        <v>0</v>
      </c>
    </row>
    <row r="1467" spans="1:30">
      <c r="B1467" s="86" t="s">
        <v>16</v>
      </c>
      <c r="T1467" s="11"/>
      <c r="AB1467" s="11">
        <f t="shared" si="466"/>
        <v>0</v>
      </c>
      <c r="AD1467" s="11">
        <f>AB1331+AB1354+AB1375+AB1401+AB1423+AB1447+AB1467</f>
        <v>0</v>
      </c>
    </row>
    <row r="1468" spans="1:30">
      <c r="B1468" s="86"/>
      <c r="T1468" s="11"/>
      <c r="AB1468" s="11">
        <f t="shared" si="466"/>
        <v>0</v>
      </c>
    </row>
    <row r="1469" spans="1:30">
      <c r="B1469" s="86"/>
      <c r="AB1469" s="11">
        <f t="shared" si="466"/>
        <v>0</v>
      </c>
    </row>
    <row r="1470" spans="1:30">
      <c r="B1470" s="86"/>
      <c r="T1470" s="11"/>
      <c r="AB1470" s="11">
        <f t="shared" si="466"/>
        <v>0</v>
      </c>
    </row>
    <row r="1471" spans="1:30">
      <c r="B1471" s="86" t="s">
        <v>112</v>
      </c>
      <c r="AB1471" s="11">
        <f>SUM(D1471:AA1471)</f>
        <v>0</v>
      </c>
      <c r="AD1471" s="11">
        <f>AB1334+AB1357+AB1380+AB1404+AB1427+AB1449+AB1471</f>
        <v>0</v>
      </c>
    </row>
    <row r="1472" spans="1:30">
      <c r="B1472" s="86" t="s">
        <v>108</v>
      </c>
      <c r="D1472">
        <v>7</v>
      </c>
      <c r="E1472">
        <v>4</v>
      </c>
      <c r="AB1472" s="11">
        <f>SUM(D1472:AA1472)</f>
        <v>11</v>
      </c>
      <c r="AD1472" s="11">
        <f>AB1335+AB1358+AB1381+AB1405+AB1428+AB1450+AB1472</f>
        <v>12</v>
      </c>
    </row>
    <row r="1474" spans="1:30">
      <c r="A1474" s="83" t="s">
        <v>47</v>
      </c>
      <c r="B1474" s="86" t="s">
        <v>57</v>
      </c>
      <c r="D1474">
        <f t="shared" ref="D1474:V1474" si="467">SUM(D1476:D1479)</f>
        <v>1</v>
      </c>
      <c r="E1474">
        <f t="shared" si="467"/>
        <v>1</v>
      </c>
      <c r="F1474">
        <f t="shared" si="467"/>
        <v>1</v>
      </c>
      <c r="G1474">
        <f t="shared" si="467"/>
        <v>1</v>
      </c>
      <c r="H1474">
        <f t="shared" si="467"/>
        <v>1</v>
      </c>
      <c r="I1474">
        <f t="shared" si="467"/>
        <v>1</v>
      </c>
      <c r="J1474">
        <f t="shared" si="467"/>
        <v>1</v>
      </c>
      <c r="K1474">
        <f t="shared" si="467"/>
        <v>1</v>
      </c>
      <c r="L1474">
        <f t="shared" si="467"/>
        <v>1</v>
      </c>
      <c r="M1474">
        <f t="shared" si="467"/>
        <v>1</v>
      </c>
      <c r="N1474">
        <f t="shared" si="467"/>
        <v>1</v>
      </c>
      <c r="O1474">
        <f t="shared" si="467"/>
        <v>1</v>
      </c>
      <c r="P1474">
        <f t="shared" si="467"/>
        <v>1</v>
      </c>
      <c r="Q1474">
        <f t="shared" si="467"/>
        <v>1</v>
      </c>
      <c r="R1474">
        <f t="shared" si="467"/>
        <v>1</v>
      </c>
      <c r="S1474">
        <f t="shared" si="467"/>
        <v>1</v>
      </c>
      <c r="T1474">
        <f t="shared" si="467"/>
        <v>1</v>
      </c>
      <c r="U1474">
        <f t="shared" si="467"/>
        <v>1</v>
      </c>
      <c r="V1474">
        <f t="shared" si="467"/>
        <v>1</v>
      </c>
      <c r="W1474">
        <f>SUM(W1476:W1479)</f>
        <v>1</v>
      </c>
      <c r="X1474">
        <f>SUM(X1476:X1479)</f>
        <v>1</v>
      </c>
      <c r="Y1474">
        <f>SUM(Y1476:Y1479)</f>
        <v>1</v>
      </c>
      <c r="Z1474">
        <f>SUM(Z1476:Z1479)</f>
        <v>1</v>
      </c>
      <c r="AA1474">
        <f>SUM(AA1476:AA1479)</f>
        <v>1</v>
      </c>
      <c r="AB1474" s="11">
        <f>SUM(D1474:AA1474)</f>
        <v>24</v>
      </c>
      <c r="AD1474" s="11">
        <f>SUM(AD1476:AD1479)</f>
        <v>168.00000000000006</v>
      </c>
    </row>
    <row r="1475" spans="1:30">
      <c r="B1475" s="86" t="s">
        <v>110</v>
      </c>
      <c r="D1475">
        <v>0.1</v>
      </c>
      <c r="E1475">
        <v>1</v>
      </c>
      <c r="F1475">
        <v>1</v>
      </c>
      <c r="G1475">
        <v>1</v>
      </c>
      <c r="H1475">
        <v>1</v>
      </c>
      <c r="I1475">
        <v>1</v>
      </c>
      <c r="J1475">
        <v>1</v>
      </c>
      <c r="K1475">
        <v>1</v>
      </c>
      <c r="L1475">
        <v>1</v>
      </c>
      <c r="M1475">
        <v>1</v>
      </c>
      <c r="N1475">
        <v>1</v>
      </c>
      <c r="O1475">
        <v>1</v>
      </c>
      <c r="P1475">
        <v>1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 s="11">
        <f>SUM(D1475:AA1475)</f>
        <v>23.1</v>
      </c>
      <c r="AD1475" s="11">
        <f>AB1338+AB1361+AB1384+AB1408+AB1431+AB1453+AB1475</f>
        <v>167.1</v>
      </c>
    </row>
    <row r="1476" spans="1:30">
      <c r="B1476" s="86" t="s">
        <v>107</v>
      </c>
      <c r="D1476">
        <f t="shared" ref="D1476:I1476" si="468">D1475*0.2</f>
        <v>2.0000000000000004E-2</v>
      </c>
      <c r="E1476">
        <f t="shared" si="468"/>
        <v>0.2</v>
      </c>
      <c r="F1476">
        <f t="shared" si="468"/>
        <v>0.2</v>
      </c>
      <c r="G1476">
        <f t="shared" si="468"/>
        <v>0.2</v>
      </c>
      <c r="H1476">
        <f t="shared" si="468"/>
        <v>0.2</v>
      </c>
      <c r="I1476">
        <f t="shared" si="468"/>
        <v>0.2</v>
      </c>
      <c r="J1476">
        <f>J1475*0.2</f>
        <v>0.2</v>
      </c>
      <c r="K1476" s="11">
        <f>K1475*0.2</f>
        <v>0.2</v>
      </c>
      <c r="L1476">
        <f t="shared" ref="L1476:AA1476" si="469">L1475*0.2</f>
        <v>0.2</v>
      </c>
      <c r="M1476">
        <f t="shared" si="469"/>
        <v>0.2</v>
      </c>
      <c r="N1476">
        <f t="shared" si="469"/>
        <v>0.2</v>
      </c>
      <c r="O1476">
        <f t="shared" si="469"/>
        <v>0.2</v>
      </c>
      <c r="P1476">
        <f t="shared" si="469"/>
        <v>0.2</v>
      </c>
      <c r="Q1476">
        <f t="shared" si="469"/>
        <v>0.2</v>
      </c>
      <c r="R1476">
        <f t="shared" si="469"/>
        <v>0.2</v>
      </c>
      <c r="S1476">
        <f t="shared" si="469"/>
        <v>0.2</v>
      </c>
      <c r="T1476">
        <f t="shared" si="469"/>
        <v>0.2</v>
      </c>
      <c r="U1476">
        <f t="shared" si="469"/>
        <v>0.2</v>
      </c>
      <c r="V1476">
        <f t="shared" si="469"/>
        <v>0.2</v>
      </c>
      <c r="W1476">
        <f t="shared" si="469"/>
        <v>0.2</v>
      </c>
      <c r="X1476">
        <f t="shared" si="469"/>
        <v>0.2</v>
      </c>
      <c r="Y1476">
        <f t="shared" si="469"/>
        <v>0.2</v>
      </c>
      <c r="Z1476">
        <f t="shared" si="469"/>
        <v>0.2</v>
      </c>
      <c r="AA1476">
        <f t="shared" si="469"/>
        <v>0.2</v>
      </c>
      <c r="AB1476" s="11">
        <f t="shared" ref="AB1476:AB1481" si="470">SUM(D1476:AA1476)</f>
        <v>4.6200000000000019</v>
      </c>
      <c r="AD1476" s="11">
        <f>AB1339+AB1362+AB1385+AB1409+AB1432+AB1454+AB1476</f>
        <v>33.420000000000009</v>
      </c>
    </row>
    <row r="1477" spans="1:30">
      <c r="B1477" s="86" t="s">
        <v>105</v>
      </c>
      <c r="AB1477" s="11">
        <f t="shared" si="470"/>
        <v>0</v>
      </c>
      <c r="AD1477" s="11">
        <f>AB1340+AB1363+AB1386+AB1410+AB1433+AB1455+AB1477</f>
        <v>0</v>
      </c>
    </row>
    <row r="1478" spans="1:30">
      <c r="B1478" s="86" t="s">
        <v>74</v>
      </c>
      <c r="D1478">
        <f t="shared" ref="D1478:K1478" si="471">D1475*0.8</f>
        <v>8.0000000000000016E-2</v>
      </c>
      <c r="E1478">
        <f t="shared" si="471"/>
        <v>0.8</v>
      </c>
      <c r="F1478">
        <f t="shared" si="471"/>
        <v>0.8</v>
      </c>
      <c r="G1478">
        <f t="shared" si="471"/>
        <v>0.8</v>
      </c>
      <c r="H1478">
        <f t="shared" si="471"/>
        <v>0.8</v>
      </c>
      <c r="I1478">
        <f t="shared" si="471"/>
        <v>0.8</v>
      </c>
      <c r="J1478">
        <f t="shared" si="471"/>
        <v>0.8</v>
      </c>
      <c r="K1478">
        <f t="shared" si="471"/>
        <v>0.8</v>
      </c>
      <c r="L1478">
        <f>L1475*0.8</f>
        <v>0.8</v>
      </c>
      <c r="M1478">
        <f>M1475*0.8</f>
        <v>0.8</v>
      </c>
      <c r="N1478">
        <f>N1475*0.8</f>
        <v>0.8</v>
      </c>
      <c r="O1478">
        <f t="shared" ref="O1478:V1478" si="472">O1475*0.8</f>
        <v>0.8</v>
      </c>
      <c r="P1478">
        <f t="shared" si="472"/>
        <v>0.8</v>
      </c>
      <c r="Q1478">
        <f t="shared" si="472"/>
        <v>0.8</v>
      </c>
      <c r="R1478">
        <f t="shared" si="472"/>
        <v>0.8</v>
      </c>
      <c r="S1478">
        <f t="shared" si="472"/>
        <v>0.8</v>
      </c>
      <c r="T1478">
        <f t="shared" si="472"/>
        <v>0.8</v>
      </c>
      <c r="U1478">
        <f t="shared" si="472"/>
        <v>0.8</v>
      </c>
      <c r="V1478">
        <f t="shared" si="472"/>
        <v>0.8</v>
      </c>
      <c r="W1478">
        <f>W1475*0.8</f>
        <v>0.8</v>
      </c>
      <c r="X1478">
        <f>X1475*0.8</f>
        <v>0.8</v>
      </c>
      <c r="Y1478">
        <f>Y1475*0.8</f>
        <v>0.8</v>
      </c>
      <c r="Z1478">
        <f>Z1475*0.8</f>
        <v>0.8</v>
      </c>
      <c r="AA1478">
        <f>AA1475*0.8</f>
        <v>0.8</v>
      </c>
      <c r="AB1478" s="11">
        <f t="shared" si="470"/>
        <v>18.480000000000008</v>
      </c>
      <c r="AD1478" s="11">
        <f>AB1341+AB1364+AB1387+AB1411+AB1434+AB1456+AB1478</f>
        <v>133.68000000000004</v>
      </c>
    </row>
    <row r="1479" spans="1:30">
      <c r="B1479" s="86" t="s">
        <v>73</v>
      </c>
      <c r="D1479">
        <v>0.9</v>
      </c>
      <c r="AB1479" s="11">
        <f t="shared" si="470"/>
        <v>0.9</v>
      </c>
      <c r="AD1479" s="11">
        <f>AB1342+AB1365+AB1388+AB1412+AB1435+AB1457+AB1479</f>
        <v>0.9</v>
      </c>
    </row>
    <row r="1480" spans="1:30">
      <c r="B1480" s="86"/>
      <c r="AB1480" s="11">
        <f t="shared" si="470"/>
        <v>0</v>
      </c>
    </row>
    <row r="1481" spans="1:30">
      <c r="B1481" s="86" t="s">
        <v>113</v>
      </c>
      <c r="D1481">
        <v>1</v>
      </c>
      <c r="AB1481" s="11">
        <f t="shared" si="470"/>
        <v>1</v>
      </c>
      <c r="AD1481" s="11">
        <f>AB1345+AB1367+AB1393+AB1415+AB1439+AB1459+AB1481</f>
        <v>1</v>
      </c>
    </row>
    <row r="1482" spans="1:30" s="111" customFormat="1">
      <c r="AC1482" s="140"/>
    </row>
    <row r="1483" spans="1:30" ht="15">
      <c r="A1483" s="83" t="s">
        <v>3</v>
      </c>
      <c r="B1483" s="134" t="s">
        <v>224</v>
      </c>
      <c r="C1483" s="135">
        <v>39840</v>
      </c>
      <c r="G1483" s="84"/>
      <c r="H1483" s="84"/>
      <c r="I1483" s="84"/>
      <c r="J1483" s="84"/>
      <c r="K1483" s="84"/>
      <c r="AB1483" s="128"/>
    </row>
    <row r="1484" spans="1:30">
      <c r="B1484" s="86" t="s">
        <v>51</v>
      </c>
      <c r="D1484" t="s">
        <v>219</v>
      </c>
      <c r="L1484" t="s">
        <v>219</v>
      </c>
      <c r="T1484" t="s">
        <v>216</v>
      </c>
      <c r="AB1484" s="11">
        <f>SUM(AB1486:AB1489)</f>
        <v>24</v>
      </c>
    </row>
    <row r="1485" spans="1:30">
      <c r="B1485" s="86" t="s">
        <v>53</v>
      </c>
      <c r="C1485" s="90" t="s">
        <v>87</v>
      </c>
      <c r="D1485">
        <v>0</v>
      </c>
      <c r="E1485">
        <v>1</v>
      </c>
      <c r="F1485">
        <v>2</v>
      </c>
      <c r="G1485">
        <v>3</v>
      </c>
      <c r="H1485">
        <v>4</v>
      </c>
      <c r="I1485">
        <v>5</v>
      </c>
      <c r="J1485">
        <v>6</v>
      </c>
      <c r="K1485">
        <v>7</v>
      </c>
      <c r="L1485">
        <v>8</v>
      </c>
      <c r="M1485">
        <v>9</v>
      </c>
      <c r="N1485">
        <v>10</v>
      </c>
      <c r="O1485">
        <v>11</v>
      </c>
      <c r="P1485">
        <v>12</v>
      </c>
      <c r="Q1485">
        <v>13</v>
      </c>
      <c r="R1485">
        <v>14</v>
      </c>
      <c r="S1485">
        <v>15</v>
      </c>
      <c r="T1485">
        <v>16</v>
      </c>
      <c r="U1485">
        <v>17</v>
      </c>
      <c r="V1485">
        <v>18</v>
      </c>
      <c r="W1485">
        <v>19</v>
      </c>
      <c r="X1485">
        <v>20</v>
      </c>
      <c r="Y1485">
        <v>21</v>
      </c>
      <c r="Z1485">
        <v>22</v>
      </c>
      <c r="AA1485">
        <v>23</v>
      </c>
      <c r="AB1485" s="86" t="s">
        <v>57</v>
      </c>
    </row>
    <row r="1486" spans="1:30">
      <c r="B1486" s="86" t="s">
        <v>54</v>
      </c>
      <c r="D1486">
        <v>1</v>
      </c>
      <c r="E1486">
        <v>1</v>
      </c>
      <c r="F1486">
        <v>1</v>
      </c>
      <c r="G1486">
        <v>1</v>
      </c>
      <c r="H1486">
        <v>1</v>
      </c>
      <c r="I1486">
        <v>1</v>
      </c>
      <c r="J1486">
        <v>1</v>
      </c>
      <c r="K1486">
        <v>1</v>
      </c>
      <c r="L1486">
        <v>1</v>
      </c>
      <c r="M1486">
        <v>1</v>
      </c>
      <c r="N1486">
        <v>1</v>
      </c>
      <c r="O1486">
        <v>1</v>
      </c>
      <c r="P1486">
        <v>1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 s="11">
        <f>SUM(D1486:AA1486)</f>
        <v>24</v>
      </c>
    </row>
    <row r="1487" spans="1:30">
      <c r="B1487" s="86" t="s">
        <v>55</v>
      </c>
      <c r="AB1487" s="11">
        <f t="shared" ref="AB1487:AB1493" si="473">SUM(D1487:AA1487)</f>
        <v>0</v>
      </c>
    </row>
    <row r="1488" spans="1:30">
      <c r="B1488" s="86" t="s">
        <v>56</v>
      </c>
      <c r="AB1488" s="11">
        <f t="shared" si="473"/>
        <v>0</v>
      </c>
    </row>
    <row r="1489" spans="1:28">
      <c r="B1489" s="86" t="s">
        <v>16</v>
      </c>
      <c r="T1489" s="11"/>
      <c r="AB1489" s="11">
        <f t="shared" si="473"/>
        <v>0</v>
      </c>
    </row>
    <row r="1490" spans="1:28">
      <c r="B1490" s="86"/>
      <c r="T1490" s="11"/>
      <c r="AB1490" s="11">
        <f t="shared" si="473"/>
        <v>0</v>
      </c>
    </row>
    <row r="1491" spans="1:28">
      <c r="AB1491" s="11">
        <f t="shared" si="473"/>
        <v>0</v>
      </c>
    </row>
    <row r="1492" spans="1:28">
      <c r="B1492" s="86" t="s">
        <v>112</v>
      </c>
      <c r="AB1492" s="11">
        <f t="shared" si="473"/>
        <v>0</v>
      </c>
    </row>
    <row r="1493" spans="1:28">
      <c r="B1493" s="86" t="s">
        <v>108</v>
      </c>
      <c r="AB1493" s="11">
        <f t="shared" si="473"/>
        <v>0</v>
      </c>
    </row>
    <row r="1495" spans="1:28">
      <c r="A1495" s="83" t="s">
        <v>47</v>
      </c>
      <c r="B1495" s="86" t="s">
        <v>57</v>
      </c>
      <c r="D1495">
        <f t="shared" ref="D1495:I1495" si="474">SUM(D1497:D1500)</f>
        <v>1</v>
      </c>
      <c r="E1495">
        <f t="shared" si="474"/>
        <v>1</v>
      </c>
      <c r="F1495">
        <f t="shared" si="474"/>
        <v>1</v>
      </c>
      <c r="G1495">
        <f t="shared" si="474"/>
        <v>1</v>
      </c>
      <c r="H1495">
        <f t="shared" si="474"/>
        <v>1</v>
      </c>
      <c r="I1495">
        <f t="shared" si="474"/>
        <v>1</v>
      </c>
      <c r="J1495">
        <f>SUM(J1497:J1500)</f>
        <v>1</v>
      </c>
      <c r="K1495">
        <f t="shared" ref="K1495:AA1495" si="475">SUM(K1497:K1500)</f>
        <v>1</v>
      </c>
      <c r="L1495">
        <f t="shared" si="475"/>
        <v>1</v>
      </c>
      <c r="M1495">
        <f t="shared" si="475"/>
        <v>1</v>
      </c>
      <c r="N1495">
        <f t="shared" si="475"/>
        <v>1</v>
      </c>
      <c r="O1495">
        <f t="shared" si="475"/>
        <v>1</v>
      </c>
      <c r="P1495">
        <f t="shared" si="475"/>
        <v>1</v>
      </c>
      <c r="Q1495">
        <f t="shared" si="475"/>
        <v>1</v>
      </c>
      <c r="R1495">
        <f t="shared" si="475"/>
        <v>1</v>
      </c>
      <c r="S1495">
        <f t="shared" si="475"/>
        <v>1</v>
      </c>
      <c r="T1495">
        <f t="shared" si="475"/>
        <v>1</v>
      </c>
      <c r="U1495">
        <f t="shared" si="475"/>
        <v>1</v>
      </c>
      <c r="V1495">
        <f t="shared" si="475"/>
        <v>1</v>
      </c>
      <c r="W1495">
        <f t="shared" si="475"/>
        <v>1</v>
      </c>
      <c r="X1495">
        <f t="shared" si="475"/>
        <v>1</v>
      </c>
      <c r="Y1495">
        <f t="shared" si="475"/>
        <v>1</v>
      </c>
      <c r="Z1495">
        <f t="shared" si="475"/>
        <v>1</v>
      </c>
      <c r="AA1495">
        <f t="shared" si="475"/>
        <v>1</v>
      </c>
      <c r="AB1495" s="11">
        <f t="shared" ref="AB1495:AB1501" si="476">SUM(D1495:AA1495)</f>
        <v>24</v>
      </c>
    </row>
    <row r="1496" spans="1:28">
      <c r="B1496" s="86" t="s">
        <v>110</v>
      </c>
      <c r="D1496">
        <v>1</v>
      </c>
      <c r="E1496">
        <v>1</v>
      </c>
      <c r="F1496">
        <v>1</v>
      </c>
      <c r="G1496">
        <v>1</v>
      </c>
      <c r="H1496">
        <v>1</v>
      </c>
      <c r="I1496">
        <v>1</v>
      </c>
      <c r="J1496">
        <v>1</v>
      </c>
      <c r="K1496">
        <v>1</v>
      </c>
      <c r="L1496">
        <v>1</v>
      </c>
      <c r="M1496">
        <v>1</v>
      </c>
      <c r="N1496">
        <v>1</v>
      </c>
      <c r="O1496">
        <v>1</v>
      </c>
      <c r="P1496">
        <v>1</v>
      </c>
      <c r="Q1496">
        <v>1</v>
      </c>
      <c r="R1496">
        <v>1</v>
      </c>
      <c r="S1496">
        <v>1</v>
      </c>
      <c r="T1496">
        <v>1</v>
      </c>
      <c r="U1496">
        <v>1</v>
      </c>
      <c r="V1496">
        <v>1</v>
      </c>
      <c r="W1496">
        <v>1</v>
      </c>
      <c r="X1496">
        <v>1</v>
      </c>
      <c r="Y1496">
        <v>1</v>
      </c>
      <c r="Z1496">
        <v>1</v>
      </c>
      <c r="AA1496">
        <v>1</v>
      </c>
      <c r="AB1496" s="11">
        <f t="shared" si="476"/>
        <v>24</v>
      </c>
    </row>
    <row r="1497" spans="1:28">
      <c r="B1497" s="86" t="s">
        <v>107</v>
      </c>
      <c r="D1497">
        <f t="shared" ref="D1497:I1497" si="477">D1496*0.2</f>
        <v>0.2</v>
      </c>
      <c r="E1497">
        <f t="shared" si="477"/>
        <v>0.2</v>
      </c>
      <c r="F1497">
        <f t="shared" si="477"/>
        <v>0.2</v>
      </c>
      <c r="G1497">
        <f t="shared" si="477"/>
        <v>0.2</v>
      </c>
      <c r="H1497">
        <f t="shared" si="477"/>
        <v>0.2</v>
      </c>
      <c r="I1497">
        <f t="shared" si="477"/>
        <v>0.2</v>
      </c>
      <c r="J1497">
        <f>J1496*0.2</f>
        <v>0.2</v>
      </c>
      <c r="K1497">
        <f t="shared" ref="K1497:AA1497" si="478">K1496*0.2</f>
        <v>0.2</v>
      </c>
      <c r="L1497">
        <f t="shared" si="478"/>
        <v>0.2</v>
      </c>
      <c r="M1497">
        <f t="shared" si="478"/>
        <v>0.2</v>
      </c>
      <c r="N1497">
        <f t="shared" si="478"/>
        <v>0.2</v>
      </c>
      <c r="O1497">
        <f t="shared" si="478"/>
        <v>0.2</v>
      </c>
      <c r="P1497">
        <f t="shared" si="478"/>
        <v>0.2</v>
      </c>
      <c r="Q1497">
        <f t="shared" si="478"/>
        <v>0.2</v>
      </c>
      <c r="R1497">
        <f t="shared" si="478"/>
        <v>0.2</v>
      </c>
      <c r="S1497">
        <f t="shared" si="478"/>
        <v>0.2</v>
      </c>
      <c r="T1497">
        <f t="shared" si="478"/>
        <v>0.2</v>
      </c>
      <c r="U1497">
        <f t="shared" si="478"/>
        <v>0.2</v>
      </c>
      <c r="V1497">
        <f t="shared" si="478"/>
        <v>0.2</v>
      </c>
      <c r="W1497">
        <f t="shared" si="478"/>
        <v>0.2</v>
      </c>
      <c r="X1497">
        <f t="shared" si="478"/>
        <v>0.2</v>
      </c>
      <c r="Y1497">
        <f t="shared" si="478"/>
        <v>0.2</v>
      </c>
      <c r="Z1497">
        <f t="shared" si="478"/>
        <v>0.2</v>
      </c>
      <c r="AA1497">
        <f t="shared" si="478"/>
        <v>0.2</v>
      </c>
      <c r="AB1497" s="11">
        <f t="shared" si="476"/>
        <v>4.8000000000000016</v>
      </c>
    </row>
    <row r="1498" spans="1:28">
      <c r="B1498" s="86" t="s">
        <v>105</v>
      </c>
      <c r="AB1498" s="11">
        <f t="shared" si="476"/>
        <v>0</v>
      </c>
    </row>
    <row r="1499" spans="1:28">
      <c r="B1499" s="86" t="s">
        <v>74</v>
      </c>
      <c r="D1499">
        <f t="shared" ref="D1499:I1499" si="479">D1496*0.8</f>
        <v>0.8</v>
      </c>
      <c r="E1499">
        <f t="shared" si="479"/>
        <v>0.8</v>
      </c>
      <c r="F1499">
        <f t="shared" si="479"/>
        <v>0.8</v>
      </c>
      <c r="G1499">
        <f t="shared" si="479"/>
        <v>0.8</v>
      </c>
      <c r="H1499">
        <f t="shared" si="479"/>
        <v>0.8</v>
      </c>
      <c r="I1499">
        <f t="shared" si="479"/>
        <v>0.8</v>
      </c>
      <c r="J1499">
        <f>J1496*0.8</f>
        <v>0.8</v>
      </c>
      <c r="K1499">
        <f>K1496*0.8</f>
        <v>0.8</v>
      </c>
      <c r="L1499">
        <f>L1496*0.8</f>
        <v>0.8</v>
      </c>
      <c r="M1499">
        <f>M1496*0.8</f>
        <v>0.8</v>
      </c>
      <c r="N1499">
        <f>N1496*0.8</f>
        <v>0.8</v>
      </c>
      <c r="O1499">
        <f t="shared" ref="O1499:Y1499" si="480">O1496*0.8</f>
        <v>0.8</v>
      </c>
      <c r="P1499">
        <f t="shared" si="480"/>
        <v>0.8</v>
      </c>
      <c r="Q1499">
        <f t="shared" si="480"/>
        <v>0.8</v>
      </c>
      <c r="R1499">
        <f t="shared" si="480"/>
        <v>0.8</v>
      </c>
      <c r="S1499">
        <f t="shared" si="480"/>
        <v>0.8</v>
      </c>
      <c r="T1499">
        <f t="shared" si="480"/>
        <v>0.8</v>
      </c>
      <c r="U1499">
        <f t="shared" si="480"/>
        <v>0.8</v>
      </c>
      <c r="V1499">
        <f t="shared" si="480"/>
        <v>0.8</v>
      </c>
      <c r="W1499">
        <f t="shared" si="480"/>
        <v>0.8</v>
      </c>
      <c r="X1499">
        <f t="shared" si="480"/>
        <v>0.8</v>
      </c>
      <c r="Y1499">
        <f t="shared" si="480"/>
        <v>0.8</v>
      </c>
      <c r="Z1499">
        <f>Z1496*0.8</f>
        <v>0.8</v>
      </c>
      <c r="AA1499">
        <f>AA1496*0.8</f>
        <v>0.8</v>
      </c>
      <c r="AB1499" s="11">
        <f t="shared" si="476"/>
        <v>19.200000000000006</v>
      </c>
    </row>
    <row r="1500" spans="1:28">
      <c r="B1500" s="86" t="s">
        <v>73</v>
      </c>
      <c r="AB1500" s="11">
        <f t="shared" si="476"/>
        <v>0</v>
      </c>
    </row>
    <row r="1501" spans="1:28">
      <c r="B1501" s="86"/>
      <c r="AB1501" s="11">
        <f t="shared" si="476"/>
        <v>0</v>
      </c>
    </row>
    <row r="1502" spans="1:28">
      <c r="B1502" s="86"/>
      <c r="AB1502" s="11"/>
    </row>
    <row r="1503" spans="1:28">
      <c r="B1503" s="86" t="s">
        <v>113</v>
      </c>
      <c r="AB1503" s="11">
        <f>SUM(D1503:AA1503)</f>
        <v>0</v>
      </c>
    </row>
    <row r="1506" spans="1:28" ht="15">
      <c r="A1506" s="83" t="s">
        <v>3</v>
      </c>
      <c r="B1506" s="134" t="s">
        <v>226</v>
      </c>
      <c r="C1506" s="135">
        <v>39841</v>
      </c>
      <c r="G1506" s="84"/>
      <c r="H1506" s="84"/>
      <c r="I1506" s="84"/>
      <c r="J1506" s="84"/>
      <c r="K1506" s="84"/>
      <c r="AB1506" s="128"/>
    </row>
    <row r="1507" spans="1:28">
      <c r="B1507" s="86" t="s">
        <v>51</v>
      </c>
      <c r="D1507" t="s">
        <v>219</v>
      </c>
      <c r="L1507" t="s">
        <v>219</v>
      </c>
      <c r="T1507" t="s">
        <v>218</v>
      </c>
      <c r="AB1507" s="11">
        <f>SUM(AB1509:AB1512)</f>
        <v>24</v>
      </c>
    </row>
    <row r="1508" spans="1:28">
      <c r="B1508" s="86" t="s">
        <v>53</v>
      </c>
      <c r="C1508" s="90" t="s">
        <v>87</v>
      </c>
      <c r="D1508">
        <v>0</v>
      </c>
      <c r="E1508">
        <v>1</v>
      </c>
      <c r="F1508">
        <v>2</v>
      </c>
      <c r="G1508">
        <v>3</v>
      </c>
      <c r="H1508">
        <v>4</v>
      </c>
      <c r="I1508">
        <v>5</v>
      </c>
      <c r="J1508">
        <v>6</v>
      </c>
      <c r="K1508">
        <v>7</v>
      </c>
      <c r="L1508">
        <v>8</v>
      </c>
      <c r="M1508">
        <v>9</v>
      </c>
      <c r="N1508">
        <v>10</v>
      </c>
      <c r="O1508">
        <v>11</v>
      </c>
      <c r="P1508">
        <v>12</v>
      </c>
      <c r="Q1508">
        <v>13</v>
      </c>
      <c r="R1508">
        <v>14</v>
      </c>
      <c r="S1508">
        <v>15</v>
      </c>
      <c r="T1508">
        <v>16</v>
      </c>
      <c r="U1508">
        <v>17</v>
      </c>
      <c r="V1508">
        <v>18</v>
      </c>
      <c r="W1508">
        <v>19</v>
      </c>
      <c r="X1508">
        <v>20</v>
      </c>
      <c r="Y1508">
        <v>21</v>
      </c>
      <c r="Z1508">
        <v>22</v>
      </c>
      <c r="AA1508">
        <v>23</v>
      </c>
      <c r="AB1508" s="86" t="s">
        <v>57</v>
      </c>
    </row>
    <row r="1509" spans="1:28">
      <c r="B1509" s="86" t="s">
        <v>54</v>
      </c>
      <c r="D1509">
        <v>1</v>
      </c>
      <c r="E1509">
        <v>1</v>
      </c>
      <c r="F1509">
        <v>1</v>
      </c>
      <c r="G1509">
        <v>1</v>
      </c>
      <c r="H1509">
        <v>1</v>
      </c>
      <c r="I1509">
        <v>1</v>
      </c>
      <c r="J1509">
        <v>1</v>
      </c>
      <c r="K1509">
        <v>1</v>
      </c>
      <c r="L1509">
        <v>1</v>
      </c>
      <c r="M1509">
        <v>1</v>
      </c>
      <c r="N1509">
        <v>1</v>
      </c>
      <c r="O1509">
        <v>1</v>
      </c>
      <c r="P1509">
        <v>1</v>
      </c>
      <c r="Q1509">
        <v>1</v>
      </c>
      <c r="R1509">
        <v>1</v>
      </c>
      <c r="S1509">
        <v>1</v>
      </c>
      <c r="T1509">
        <v>1</v>
      </c>
      <c r="U1509">
        <v>1</v>
      </c>
      <c r="V1509">
        <v>1</v>
      </c>
      <c r="W1509">
        <v>1</v>
      </c>
      <c r="X1509">
        <v>1</v>
      </c>
      <c r="Y1509">
        <v>1</v>
      </c>
      <c r="Z1509">
        <v>1</v>
      </c>
      <c r="AA1509">
        <v>1</v>
      </c>
      <c r="AB1509" s="11">
        <f t="shared" ref="AB1509:AB1516" si="481">SUM(D1509:AA1509)</f>
        <v>24</v>
      </c>
    </row>
    <row r="1510" spans="1:28">
      <c r="B1510" s="86" t="s">
        <v>55</v>
      </c>
      <c r="AB1510" s="11">
        <f t="shared" si="481"/>
        <v>0</v>
      </c>
    </row>
    <row r="1511" spans="1:28">
      <c r="B1511" s="86" t="s">
        <v>56</v>
      </c>
      <c r="AB1511" s="11">
        <f t="shared" si="481"/>
        <v>0</v>
      </c>
    </row>
    <row r="1512" spans="1:28">
      <c r="B1512" s="86" t="s">
        <v>16</v>
      </c>
      <c r="T1512" s="11"/>
      <c r="AB1512" s="11">
        <f t="shared" si="481"/>
        <v>0</v>
      </c>
    </row>
    <row r="1513" spans="1:28">
      <c r="B1513" s="86"/>
      <c r="T1513" s="11"/>
      <c r="AB1513" s="11">
        <f t="shared" si="481"/>
        <v>0</v>
      </c>
    </row>
    <row r="1514" spans="1:28">
      <c r="AB1514" s="11">
        <f t="shared" si="481"/>
        <v>0</v>
      </c>
    </row>
    <row r="1515" spans="1:28">
      <c r="B1515" s="86" t="s">
        <v>112</v>
      </c>
      <c r="AB1515" s="11">
        <f t="shared" si="481"/>
        <v>0</v>
      </c>
    </row>
    <row r="1516" spans="1:28">
      <c r="B1516" s="86" t="s">
        <v>108</v>
      </c>
      <c r="AB1516" s="11">
        <f t="shared" si="481"/>
        <v>0</v>
      </c>
    </row>
    <row r="1518" spans="1:28">
      <c r="A1518" s="83" t="s">
        <v>47</v>
      </c>
      <c r="B1518" s="86" t="s">
        <v>57</v>
      </c>
      <c r="D1518">
        <f t="shared" ref="D1518:I1518" si="482">SUM(D1520:D1523)</f>
        <v>1</v>
      </c>
      <c r="E1518">
        <f t="shared" si="482"/>
        <v>1</v>
      </c>
      <c r="F1518">
        <f t="shared" si="482"/>
        <v>1</v>
      </c>
      <c r="G1518">
        <f t="shared" si="482"/>
        <v>1</v>
      </c>
      <c r="H1518">
        <f t="shared" si="482"/>
        <v>1</v>
      </c>
      <c r="I1518">
        <f t="shared" si="482"/>
        <v>1</v>
      </c>
      <c r="J1518">
        <f>SUM(J1520:J1523)</f>
        <v>1</v>
      </c>
      <c r="K1518">
        <f t="shared" ref="K1518:AA1518" si="483">SUM(K1520:K1523)</f>
        <v>1</v>
      </c>
      <c r="L1518">
        <f t="shared" si="483"/>
        <v>1</v>
      </c>
      <c r="M1518">
        <f t="shared" si="483"/>
        <v>1</v>
      </c>
      <c r="N1518">
        <f t="shared" si="483"/>
        <v>1</v>
      </c>
      <c r="O1518">
        <f t="shared" si="483"/>
        <v>1</v>
      </c>
      <c r="P1518">
        <f t="shared" si="483"/>
        <v>1</v>
      </c>
      <c r="Q1518">
        <f t="shared" si="483"/>
        <v>1</v>
      </c>
      <c r="R1518">
        <f t="shared" si="483"/>
        <v>1</v>
      </c>
      <c r="S1518">
        <f t="shared" si="483"/>
        <v>1</v>
      </c>
      <c r="T1518">
        <f t="shared" si="483"/>
        <v>1</v>
      </c>
      <c r="U1518">
        <f t="shared" si="483"/>
        <v>1</v>
      </c>
      <c r="V1518">
        <f t="shared" si="483"/>
        <v>1</v>
      </c>
      <c r="W1518">
        <f t="shared" si="483"/>
        <v>1</v>
      </c>
      <c r="X1518">
        <f t="shared" si="483"/>
        <v>1</v>
      </c>
      <c r="Y1518">
        <f t="shared" si="483"/>
        <v>1</v>
      </c>
      <c r="Z1518">
        <f t="shared" si="483"/>
        <v>1</v>
      </c>
      <c r="AA1518">
        <f t="shared" si="483"/>
        <v>1</v>
      </c>
      <c r="AB1518" s="11">
        <f t="shared" ref="AB1518:AB1523" si="484">SUM(D1518:AA1518)</f>
        <v>24</v>
      </c>
    </row>
    <row r="1519" spans="1:28">
      <c r="B1519" s="86" t="s">
        <v>110</v>
      </c>
      <c r="D1519">
        <v>1</v>
      </c>
      <c r="E1519">
        <v>1</v>
      </c>
      <c r="F1519">
        <v>1</v>
      </c>
      <c r="G1519">
        <v>1</v>
      </c>
      <c r="H1519">
        <v>1</v>
      </c>
      <c r="I1519">
        <v>1</v>
      </c>
      <c r="J1519">
        <v>1</v>
      </c>
      <c r="K1519">
        <v>1</v>
      </c>
      <c r="L1519">
        <v>1</v>
      </c>
      <c r="M1519">
        <v>1</v>
      </c>
      <c r="N1519">
        <v>1</v>
      </c>
      <c r="O1519">
        <v>1</v>
      </c>
      <c r="P1519">
        <v>1</v>
      </c>
      <c r="Q1519">
        <v>1</v>
      </c>
      <c r="R1519">
        <v>1</v>
      </c>
      <c r="S1519">
        <v>1</v>
      </c>
      <c r="T1519">
        <v>1</v>
      </c>
      <c r="U1519">
        <v>1</v>
      </c>
      <c r="V1519">
        <v>1</v>
      </c>
      <c r="W1519">
        <v>1</v>
      </c>
      <c r="X1519">
        <v>1</v>
      </c>
      <c r="Y1519">
        <v>1</v>
      </c>
      <c r="Z1519">
        <v>1</v>
      </c>
      <c r="AA1519">
        <v>1</v>
      </c>
      <c r="AB1519" s="11">
        <f t="shared" si="484"/>
        <v>24</v>
      </c>
    </row>
    <row r="1520" spans="1:28">
      <c r="B1520" s="86" t="s">
        <v>107</v>
      </c>
      <c r="D1520">
        <f t="shared" ref="D1520:I1520" si="485">D1519*0.2</f>
        <v>0.2</v>
      </c>
      <c r="E1520">
        <f t="shared" si="485"/>
        <v>0.2</v>
      </c>
      <c r="F1520">
        <f t="shared" si="485"/>
        <v>0.2</v>
      </c>
      <c r="G1520">
        <f t="shared" si="485"/>
        <v>0.2</v>
      </c>
      <c r="H1520">
        <f t="shared" si="485"/>
        <v>0.2</v>
      </c>
      <c r="I1520">
        <f t="shared" si="485"/>
        <v>0.2</v>
      </c>
      <c r="J1520">
        <f>J1519*0.2</f>
        <v>0.2</v>
      </c>
      <c r="K1520">
        <f t="shared" ref="K1520:AA1520" si="486">K1519*0.2</f>
        <v>0.2</v>
      </c>
      <c r="L1520">
        <f t="shared" si="486"/>
        <v>0.2</v>
      </c>
      <c r="M1520">
        <f t="shared" si="486"/>
        <v>0.2</v>
      </c>
      <c r="N1520">
        <f t="shared" si="486"/>
        <v>0.2</v>
      </c>
      <c r="O1520">
        <f t="shared" si="486"/>
        <v>0.2</v>
      </c>
      <c r="P1520">
        <f t="shared" si="486"/>
        <v>0.2</v>
      </c>
      <c r="Q1520">
        <f t="shared" si="486"/>
        <v>0.2</v>
      </c>
      <c r="R1520">
        <f t="shared" si="486"/>
        <v>0.2</v>
      </c>
      <c r="S1520">
        <f t="shared" si="486"/>
        <v>0.2</v>
      </c>
      <c r="T1520">
        <f t="shared" si="486"/>
        <v>0.2</v>
      </c>
      <c r="U1520">
        <f t="shared" si="486"/>
        <v>0.2</v>
      </c>
      <c r="V1520">
        <f t="shared" si="486"/>
        <v>0.2</v>
      </c>
      <c r="W1520">
        <f t="shared" si="486"/>
        <v>0.2</v>
      </c>
      <c r="X1520">
        <f t="shared" si="486"/>
        <v>0.2</v>
      </c>
      <c r="Y1520">
        <f t="shared" si="486"/>
        <v>0.2</v>
      </c>
      <c r="Z1520">
        <f t="shared" si="486"/>
        <v>0.2</v>
      </c>
      <c r="AA1520">
        <f t="shared" si="486"/>
        <v>0.2</v>
      </c>
      <c r="AB1520" s="11">
        <f t="shared" si="484"/>
        <v>4.8000000000000016</v>
      </c>
    </row>
    <row r="1521" spans="1:28">
      <c r="B1521" s="86" t="s">
        <v>105</v>
      </c>
      <c r="AB1521" s="11">
        <f t="shared" si="484"/>
        <v>0</v>
      </c>
    </row>
    <row r="1522" spans="1:28">
      <c r="B1522" s="86" t="s">
        <v>74</v>
      </c>
      <c r="D1522">
        <f t="shared" ref="D1522:AA1522" si="487">D1519*0.8</f>
        <v>0.8</v>
      </c>
      <c r="E1522">
        <f t="shared" si="487"/>
        <v>0.8</v>
      </c>
      <c r="F1522">
        <f t="shared" si="487"/>
        <v>0.8</v>
      </c>
      <c r="G1522">
        <f t="shared" si="487"/>
        <v>0.8</v>
      </c>
      <c r="H1522">
        <f t="shared" si="487"/>
        <v>0.8</v>
      </c>
      <c r="I1522">
        <f t="shared" si="487"/>
        <v>0.8</v>
      </c>
      <c r="J1522">
        <f t="shared" si="487"/>
        <v>0.8</v>
      </c>
      <c r="K1522">
        <f t="shared" si="487"/>
        <v>0.8</v>
      </c>
      <c r="L1522">
        <f t="shared" si="487"/>
        <v>0.8</v>
      </c>
      <c r="M1522">
        <f t="shared" si="487"/>
        <v>0.8</v>
      </c>
      <c r="N1522">
        <f t="shared" si="487"/>
        <v>0.8</v>
      </c>
      <c r="O1522">
        <f t="shared" si="487"/>
        <v>0.8</v>
      </c>
      <c r="P1522">
        <f t="shared" si="487"/>
        <v>0.8</v>
      </c>
      <c r="Q1522">
        <f t="shared" si="487"/>
        <v>0.8</v>
      </c>
      <c r="R1522">
        <f t="shared" si="487"/>
        <v>0.8</v>
      </c>
      <c r="S1522">
        <f t="shared" si="487"/>
        <v>0.8</v>
      </c>
      <c r="T1522">
        <f t="shared" si="487"/>
        <v>0.8</v>
      </c>
      <c r="U1522">
        <f t="shared" si="487"/>
        <v>0.8</v>
      </c>
      <c r="V1522">
        <f t="shared" si="487"/>
        <v>0.8</v>
      </c>
      <c r="W1522">
        <f t="shared" si="487"/>
        <v>0.8</v>
      </c>
      <c r="X1522">
        <f t="shared" si="487"/>
        <v>0.8</v>
      </c>
      <c r="Y1522">
        <f t="shared" si="487"/>
        <v>0.8</v>
      </c>
      <c r="Z1522">
        <f t="shared" si="487"/>
        <v>0.8</v>
      </c>
      <c r="AA1522">
        <f t="shared" si="487"/>
        <v>0.8</v>
      </c>
      <c r="AB1522" s="11">
        <f t="shared" si="484"/>
        <v>19.200000000000006</v>
      </c>
    </row>
    <row r="1523" spans="1:28">
      <c r="B1523" s="86" t="s">
        <v>73</v>
      </c>
      <c r="AB1523" s="11">
        <f t="shared" si="484"/>
        <v>0</v>
      </c>
    </row>
    <row r="1524" spans="1:28">
      <c r="AB1524" s="11"/>
    </row>
    <row r="1525" spans="1:28">
      <c r="B1525" s="86" t="s">
        <v>113</v>
      </c>
    </row>
    <row r="1527" spans="1:28" ht="15">
      <c r="A1527" s="83" t="s">
        <v>3</v>
      </c>
      <c r="B1527" s="134" t="s">
        <v>227</v>
      </c>
      <c r="C1527" s="135">
        <v>39842</v>
      </c>
      <c r="G1527" s="84"/>
      <c r="H1527" s="84"/>
      <c r="I1527" s="84"/>
      <c r="J1527" s="84"/>
      <c r="K1527" s="84"/>
      <c r="AB1527" s="128"/>
    </row>
    <row r="1528" spans="1:28">
      <c r="B1528" s="86" t="s">
        <v>51</v>
      </c>
      <c r="D1528" t="s">
        <v>219</v>
      </c>
      <c r="L1528" t="s">
        <v>219</v>
      </c>
      <c r="T1528" t="s">
        <v>218</v>
      </c>
      <c r="AB1528" s="11">
        <f>SUM(AB1530:AB1533)</f>
        <v>24</v>
      </c>
    </row>
    <row r="1529" spans="1:28">
      <c r="B1529" s="86" t="s">
        <v>53</v>
      </c>
      <c r="C1529" s="90" t="s">
        <v>87</v>
      </c>
      <c r="D1529">
        <v>0</v>
      </c>
      <c r="E1529">
        <v>1</v>
      </c>
      <c r="F1529">
        <v>2</v>
      </c>
      <c r="G1529">
        <v>3</v>
      </c>
      <c r="H1529">
        <v>4</v>
      </c>
      <c r="I1529">
        <v>5</v>
      </c>
      <c r="J1529">
        <v>6</v>
      </c>
      <c r="K1529">
        <v>7</v>
      </c>
      <c r="L1529">
        <v>8</v>
      </c>
      <c r="M1529">
        <v>9</v>
      </c>
      <c r="N1529">
        <v>10</v>
      </c>
      <c r="O1529">
        <v>11</v>
      </c>
      <c r="P1529">
        <v>12</v>
      </c>
      <c r="Q1529">
        <v>13</v>
      </c>
      <c r="R1529">
        <v>14</v>
      </c>
      <c r="S1529">
        <v>15</v>
      </c>
      <c r="T1529">
        <v>16</v>
      </c>
      <c r="U1529">
        <v>17</v>
      </c>
      <c r="V1529">
        <v>18</v>
      </c>
      <c r="W1529">
        <v>19</v>
      </c>
      <c r="X1529">
        <v>20</v>
      </c>
      <c r="Y1529">
        <v>21</v>
      </c>
      <c r="Z1529">
        <v>22</v>
      </c>
      <c r="AA1529">
        <v>23</v>
      </c>
      <c r="AB1529" s="86" t="s">
        <v>57</v>
      </c>
    </row>
    <row r="1530" spans="1:28">
      <c r="B1530" s="86" t="s">
        <v>54</v>
      </c>
      <c r="D1530">
        <v>1</v>
      </c>
      <c r="E1530">
        <v>1</v>
      </c>
      <c r="F1530">
        <v>1</v>
      </c>
      <c r="G1530">
        <v>1</v>
      </c>
      <c r="H1530">
        <v>1</v>
      </c>
      <c r="I1530">
        <v>1</v>
      </c>
      <c r="J1530">
        <v>1</v>
      </c>
      <c r="K1530">
        <v>1</v>
      </c>
      <c r="L1530">
        <v>1</v>
      </c>
      <c r="M1530">
        <v>1</v>
      </c>
      <c r="N1530">
        <v>1</v>
      </c>
      <c r="O1530">
        <v>1</v>
      </c>
      <c r="P1530">
        <v>1</v>
      </c>
      <c r="Q1530">
        <v>1</v>
      </c>
      <c r="R1530">
        <v>1</v>
      </c>
      <c r="S1530">
        <v>1</v>
      </c>
      <c r="T1530">
        <v>1</v>
      </c>
      <c r="U1530">
        <v>1</v>
      </c>
      <c r="V1530">
        <v>1</v>
      </c>
      <c r="W1530">
        <v>1</v>
      </c>
      <c r="X1530">
        <v>1</v>
      </c>
      <c r="Y1530">
        <v>1</v>
      </c>
      <c r="Z1530">
        <v>1</v>
      </c>
      <c r="AA1530">
        <v>1</v>
      </c>
      <c r="AB1530" s="11">
        <f>SUM(D1530:AA1530)</f>
        <v>24</v>
      </c>
    </row>
    <row r="1531" spans="1:28">
      <c r="B1531" s="86" t="s">
        <v>55</v>
      </c>
      <c r="AB1531" s="11">
        <f>SUM(D1531:AA1531)</f>
        <v>0</v>
      </c>
    </row>
    <row r="1532" spans="1:28">
      <c r="B1532" s="86" t="s">
        <v>56</v>
      </c>
      <c r="AB1532" s="11">
        <f>SUM(D1532:AA1532)</f>
        <v>0</v>
      </c>
    </row>
    <row r="1533" spans="1:28">
      <c r="B1533" s="86" t="s">
        <v>16</v>
      </c>
      <c r="T1533" s="11"/>
      <c r="AB1533" s="11">
        <f>SUM(D1533:AA1533)</f>
        <v>0</v>
      </c>
    </row>
    <row r="1534" spans="1:28">
      <c r="B1534" s="86"/>
      <c r="T1534" s="11"/>
      <c r="AB1534" s="11">
        <f>SUM(D1534:S1534)</f>
        <v>0</v>
      </c>
    </row>
    <row r="1535" spans="1:28">
      <c r="B1535" s="86"/>
      <c r="T1535" s="11"/>
      <c r="AB1535" s="11">
        <f>SUM(D1535:S1535)</f>
        <v>0</v>
      </c>
    </row>
    <row r="1536" spans="1:28">
      <c r="B1536" s="86"/>
      <c r="AB1536" s="11">
        <f>SUM(D1536:T1536)</f>
        <v>0</v>
      </c>
    </row>
    <row r="1537" spans="1:28">
      <c r="B1537" s="86"/>
      <c r="AB1537" s="11"/>
    </row>
    <row r="1538" spans="1:28">
      <c r="B1538" s="86" t="s">
        <v>112</v>
      </c>
      <c r="AB1538" s="11">
        <f>SUM(D1538:AA1538)</f>
        <v>0</v>
      </c>
    </row>
    <row r="1539" spans="1:28">
      <c r="B1539" s="86" t="s">
        <v>108</v>
      </c>
      <c r="AB1539" s="11">
        <f>SUM(D1539:AA1539)</f>
        <v>0</v>
      </c>
    </row>
    <row r="1541" spans="1:28">
      <c r="A1541" s="83" t="s">
        <v>47</v>
      </c>
      <c r="B1541" s="86" t="s">
        <v>57</v>
      </c>
      <c r="D1541">
        <f t="shared" ref="D1541:AA1541" si="488">SUM(D1543:D1546)</f>
        <v>1</v>
      </c>
      <c r="E1541">
        <f t="shared" si="488"/>
        <v>1</v>
      </c>
      <c r="F1541">
        <f t="shared" si="488"/>
        <v>1</v>
      </c>
      <c r="G1541">
        <f t="shared" si="488"/>
        <v>1</v>
      </c>
      <c r="H1541">
        <f t="shared" si="488"/>
        <v>1</v>
      </c>
      <c r="I1541">
        <f t="shared" si="488"/>
        <v>1</v>
      </c>
      <c r="J1541">
        <f t="shared" si="488"/>
        <v>1</v>
      </c>
      <c r="K1541">
        <f t="shared" si="488"/>
        <v>1</v>
      </c>
      <c r="L1541">
        <f t="shared" si="488"/>
        <v>1</v>
      </c>
      <c r="M1541">
        <f t="shared" si="488"/>
        <v>1</v>
      </c>
      <c r="N1541">
        <f t="shared" si="488"/>
        <v>1</v>
      </c>
      <c r="O1541">
        <f t="shared" si="488"/>
        <v>1</v>
      </c>
      <c r="P1541">
        <f t="shared" si="488"/>
        <v>1</v>
      </c>
      <c r="Q1541">
        <f t="shared" si="488"/>
        <v>1</v>
      </c>
      <c r="R1541">
        <f t="shared" si="488"/>
        <v>1</v>
      </c>
      <c r="S1541">
        <f t="shared" si="488"/>
        <v>1</v>
      </c>
      <c r="T1541">
        <f t="shared" si="488"/>
        <v>1</v>
      </c>
      <c r="U1541">
        <f t="shared" si="488"/>
        <v>1</v>
      </c>
      <c r="V1541">
        <f t="shared" si="488"/>
        <v>1</v>
      </c>
      <c r="W1541">
        <f t="shared" si="488"/>
        <v>1</v>
      </c>
      <c r="X1541">
        <f t="shared" si="488"/>
        <v>1</v>
      </c>
      <c r="Y1541">
        <f t="shared" si="488"/>
        <v>1</v>
      </c>
      <c r="Z1541">
        <f t="shared" si="488"/>
        <v>1</v>
      </c>
      <c r="AA1541">
        <f t="shared" si="488"/>
        <v>1</v>
      </c>
      <c r="AB1541" s="11">
        <f t="shared" ref="AB1541:AB1547" si="489">SUM(D1541:AA1541)</f>
        <v>24</v>
      </c>
    </row>
    <row r="1542" spans="1:28">
      <c r="B1542" s="86" t="s">
        <v>110</v>
      </c>
      <c r="D1542">
        <v>1</v>
      </c>
      <c r="E1542">
        <v>1</v>
      </c>
      <c r="F1542">
        <v>1</v>
      </c>
      <c r="G1542">
        <v>1</v>
      </c>
      <c r="H1542">
        <v>1</v>
      </c>
      <c r="I1542">
        <v>1</v>
      </c>
      <c r="J1542">
        <v>1</v>
      </c>
      <c r="K1542">
        <v>1</v>
      </c>
      <c r="L1542">
        <v>1</v>
      </c>
      <c r="M1542">
        <v>1</v>
      </c>
      <c r="N1542">
        <v>1</v>
      </c>
      <c r="O1542">
        <v>1</v>
      </c>
      <c r="P1542">
        <v>1</v>
      </c>
      <c r="Q1542">
        <v>1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 s="11">
        <f t="shared" si="489"/>
        <v>24</v>
      </c>
    </row>
    <row r="1543" spans="1:28">
      <c r="B1543" s="86" t="s">
        <v>107</v>
      </c>
      <c r="D1543">
        <f t="shared" ref="D1543:I1543" si="490">D1542*0.2</f>
        <v>0.2</v>
      </c>
      <c r="E1543">
        <f t="shared" si="490"/>
        <v>0.2</v>
      </c>
      <c r="F1543">
        <f t="shared" si="490"/>
        <v>0.2</v>
      </c>
      <c r="G1543">
        <f t="shared" si="490"/>
        <v>0.2</v>
      </c>
      <c r="H1543">
        <f t="shared" si="490"/>
        <v>0.2</v>
      </c>
      <c r="I1543">
        <f t="shared" si="490"/>
        <v>0.2</v>
      </c>
      <c r="J1543">
        <f>J1542*0.2</f>
        <v>0.2</v>
      </c>
      <c r="K1543">
        <f t="shared" ref="K1543:AA1543" si="491">K1542*0.2</f>
        <v>0.2</v>
      </c>
      <c r="L1543">
        <f t="shared" si="491"/>
        <v>0.2</v>
      </c>
      <c r="M1543">
        <f t="shared" si="491"/>
        <v>0.2</v>
      </c>
      <c r="N1543">
        <f t="shared" si="491"/>
        <v>0.2</v>
      </c>
      <c r="O1543">
        <f t="shared" si="491"/>
        <v>0.2</v>
      </c>
      <c r="P1543">
        <f t="shared" si="491"/>
        <v>0.2</v>
      </c>
      <c r="Q1543">
        <f t="shared" si="491"/>
        <v>0.2</v>
      </c>
      <c r="R1543">
        <f t="shared" si="491"/>
        <v>0.2</v>
      </c>
      <c r="S1543">
        <f t="shared" si="491"/>
        <v>0.2</v>
      </c>
      <c r="T1543">
        <f t="shared" si="491"/>
        <v>0.2</v>
      </c>
      <c r="U1543">
        <f t="shared" si="491"/>
        <v>0.2</v>
      </c>
      <c r="V1543">
        <f t="shared" si="491"/>
        <v>0.2</v>
      </c>
      <c r="W1543">
        <f t="shared" si="491"/>
        <v>0.2</v>
      </c>
      <c r="X1543">
        <f t="shared" si="491"/>
        <v>0.2</v>
      </c>
      <c r="Y1543">
        <f t="shared" si="491"/>
        <v>0.2</v>
      </c>
      <c r="Z1543">
        <f t="shared" si="491"/>
        <v>0.2</v>
      </c>
      <c r="AA1543">
        <f t="shared" si="491"/>
        <v>0.2</v>
      </c>
      <c r="AB1543" s="11">
        <f t="shared" si="489"/>
        <v>4.8000000000000016</v>
      </c>
    </row>
    <row r="1544" spans="1:28">
      <c r="B1544" s="86" t="s">
        <v>105</v>
      </c>
      <c r="AB1544" s="11">
        <f t="shared" si="489"/>
        <v>0</v>
      </c>
    </row>
    <row r="1545" spans="1:28">
      <c r="B1545" s="86" t="s">
        <v>74</v>
      </c>
      <c r="D1545">
        <f>D1542*0.8</f>
        <v>0.8</v>
      </c>
      <c r="E1545">
        <f>E1542*0.8</f>
        <v>0.8</v>
      </c>
      <c r="F1545">
        <f>F1542*0.8</f>
        <v>0.8</v>
      </c>
      <c r="G1545">
        <f>G1542*0.8</f>
        <v>0.8</v>
      </c>
      <c r="H1545">
        <f>H1542*0.8</f>
        <v>0.8</v>
      </c>
      <c r="I1545">
        <f t="shared" ref="I1545:AA1545" si="492">I1542*0.8</f>
        <v>0.8</v>
      </c>
      <c r="J1545">
        <f t="shared" si="492"/>
        <v>0.8</v>
      </c>
      <c r="K1545">
        <f t="shared" si="492"/>
        <v>0.8</v>
      </c>
      <c r="L1545">
        <f t="shared" si="492"/>
        <v>0.8</v>
      </c>
      <c r="M1545">
        <f t="shared" si="492"/>
        <v>0.8</v>
      </c>
      <c r="N1545">
        <f t="shared" si="492"/>
        <v>0.8</v>
      </c>
      <c r="O1545">
        <f t="shared" si="492"/>
        <v>0.8</v>
      </c>
      <c r="P1545">
        <f t="shared" si="492"/>
        <v>0.8</v>
      </c>
      <c r="Q1545">
        <f t="shared" si="492"/>
        <v>0.8</v>
      </c>
      <c r="R1545">
        <f t="shared" si="492"/>
        <v>0.8</v>
      </c>
      <c r="S1545">
        <f t="shared" si="492"/>
        <v>0.8</v>
      </c>
      <c r="T1545">
        <f t="shared" si="492"/>
        <v>0.8</v>
      </c>
      <c r="U1545">
        <f t="shared" si="492"/>
        <v>0.8</v>
      </c>
      <c r="V1545">
        <f t="shared" si="492"/>
        <v>0.8</v>
      </c>
      <c r="W1545">
        <f t="shared" si="492"/>
        <v>0.8</v>
      </c>
      <c r="X1545">
        <f t="shared" si="492"/>
        <v>0.8</v>
      </c>
      <c r="Y1545">
        <f t="shared" si="492"/>
        <v>0.8</v>
      </c>
      <c r="Z1545">
        <f t="shared" si="492"/>
        <v>0.8</v>
      </c>
      <c r="AA1545">
        <f t="shared" si="492"/>
        <v>0.8</v>
      </c>
      <c r="AB1545" s="11">
        <f t="shared" si="489"/>
        <v>19.200000000000006</v>
      </c>
    </row>
    <row r="1546" spans="1:28">
      <c r="B1546" s="86" t="s">
        <v>73</v>
      </c>
      <c r="AB1546" s="11">
        <f t="shared" si="489"/>
        <v>0</v>
      </c>
    </row>
    <row r="1547" spans="1:28">
      <c r="B1547" s="86"/>
      <c r="AB1547" s="11">
        <f t="shared" si="489"/>
        <v>0</v>
      </c>
    </row>
    <row r="1548" spans="1:28">
      <c r="B1548" s="86"/>
      <c r="AB1548" s="11">
        <f>SUM(D1548:S1548)</f>
        <v>0</v>
      </c>
    </row>
    <row r="1549" spans="1:28">
      <c r="B1549" s="86"/>
      <c r="AB1549" s="11">
        <f>SUM(D1549:S1549)</f>
        <v>0</v>
      </c>
    </row>
    <row r="1550" spans="1:28">
      <c r="B1550" s="86"/>
      <c r="AB1550" s="11"/>
    </row>
    <row r="1551" spans="1:28">
      <c r="B1551" s="86" t="s">
        <v>113</v>
      </c>
      <c r="AB1551" s="11">
        <f>SUM(D1551:AA1551)</f>
        <v>0</v>
      </c>
    </row>
    <row r="1553" spans="1:28" ht="15">
      <c r="A1553" s="83" t="s">
        <v>3</v>
      </c>
      <c r="B1553" s="134" t="s">
        <v>59</v>
      </c>
      <c r="C1553" s="135">
        <v>39843</v>
      </c>
      <c r="G1553" s="84"/>
      <c r="H1553" s="84"/>
      <c r="I1553" s="84"/>
      <c r="J1553" s="84"/>
      <c r="K1553" s="84"/>
      <c r="AB1553" s="128"/>
    </row>
    <row r="1554" spans="1:28">
      <c r="B1554" s="86" t="s">
        <v>51</v>
      </c>
      <c r="D1554" t="s">
        <v>215</v>
      </c>
      <c r="L1554" t="s">
        <v>219</v>
      </c>
      <c r="T1554" t="s">
        <v>218</v>
      </c>
      <c r="AB1554" s="11">
        <f>SUM(AB1556:AB1559)</f>
        <v>24</v>
      </c>
    </row>
    <row r="1555" spans="1:28">
      <c r="B1555" s="86" t="s">
        <v>53</v>
      </c>
      <c r="C1555" s="90" t="s">
        <v>87</v>
      </c>
      <c r="D1555">
        <v>0</v>
      </c>
      <c r="E1555">
        <v>1</v>
      </c>
      <c r="F1555">
        <v>2</v>
      </c>
      <c r="G1555">
        <v>3</v>
      </c>
      <c r="H1555">
        <v>4</v>
      </c>
      <c r="I1555">
        <v>5</v>
      </c>
      <c r="J1555">
        <v>6</v>
      </c>
      <c r="K1555">
        <v>7</v>
      </c>
      <c r="L1555">
        <v>8</v>
      </c>
      <c r="M1555">
        <v>9</v>
      </c>
      <c r="N1555">
        <v>10</v>
      </c>
      <c r="O1555">
        <v>11</v>
      </c>
      <c r="P1555">
        <v>12</v>
      </c>
      <c r="Q1555">
        <v>13</v>
      </c>
      <c r="R1555">
        <v>14</v>
      </c>
      <c r="S1555">
        <v>15</v>
      </c>
      <c r="T1555">
        <v>16</v>
      </c>
      <c r="U1555">
        <v>17</v>
      </c>
      <c r="V1555">
        <v>18</v>
      </c>
      <c r="W1555">
        <v>19</v>
      </c>
      <c r="X1555">
        <v>20</v>
      </c>
      <c r="Y1555">
        <v>21</v>
      </c>
      <c r="Z1555">
        <v>22</v>
      </c>
      <c r="AA1555">
        <v>23</v>
      </c>
      <c r="AB1555" s="86" t="s">
        <v>57</v>
      </c>
    </row>
    <row r="1556" spans="1:28">
      <c r="B1556" s="86" t="s">
        <v>54</v>
      </c>
      <c r="D1556">
        <v>1</v>
      </c>
      <c r="E1556">
        <v>1</v>
      </c>
      <c r="F1556">
        <v>1</v>
      </c>
      <c r="G1556">
        <v>1</v>
      </c>
      <c r="H1556">
        <v>1</v>
      </c>
      <c r="I1556">
        <v>1</v>
      </c>
      <c r="J1556">
        <v>1</v>
      </c>
      <c r="K1556">
        <v>1</v>
      </c>
      <c r="L1556">
        <v>1</v>
      </c>
      <c r="M1556">
        <v>1</v>
      </c>
      <c r="N1556">
        <v>1</v>
      </c>
      <c r="O1556">
        <v>1</v>
      </c>
      <c r="P1556">
        <v>1</v>
      </c>
      <c r="Q1556">
        <v>1</v>
      </c>
      <c r="R1556">
        <v>1</v>
      </c>
      <c r="S1556">
        <v>1</v>
      </c>
      <c r="T1556">
        <v>1</v>
      </c>
      <c r="U1556">
        <v>1</v>
      </c>
      <c r="V1556">
        <v>1</v>
      </c>
      <c r="W1556">
        <v>1</v>
      </c>
      <c r="X1556">
        <v>1</v>
      </c>
      <c r="Y1556">
        <v>1</v>
      </c>
      <c r="Z1556">
        <v>1</v>
      </c>
      <c r="AA1556">
        <v>1</v>
      </c>
      <c r="AB1556" s="11">
        <f>SUM(D1556:AA1556)</f>
        <v>24</v>
      </c>
    </row>
    <row r="1557" spans="1:28">
      <c r="B1557" s="86" t="s">
        <v>55</v>
      </c>
      <c r="AB1557" s="11">
        <f>SUM(D1557:AA1557)</f>
        <v>0</v>
      </c>
    </row>
    <row r="1558" spans="1:28">
      <c r="B1558" s="86" t="s">
        <v>56</v>
      </c>
      <c r="AB1558" s="11">
        <f>SUM(D1558:AA1558)</f>
        <v>0</v>
      </c>
    </row>
    <row r="1559" spans="1:28">
      <c r="B1559" s="86" t="s">
        <v>16</v>
      </c>
      <c r="AB1559" s="11">
        <f>SUM(D1559:AA1559)</f>
        <v>0</v>
      </c>
    </row>
    <row r="1560" spans="1:28">
      <c r="B1560" s="86"/>
      <c r="AB1560" s="11">
        <f>SUM(D1560:AA1560)</f>
        <v>0</v>
      </c>
    </row>
    <row r="1561" spans="1:28">
      <c r="B1561" s="86"/>
      <c r="T1561" s="11"/>
      <c r="AB1561" s="11"/>
    </row>
    <row r="1562" spans="1:28">
      <c r="B1562" s="86" t="s">
        <v>112</v>
      </c>
      <c r="AB1562" s="11">
        <f>SUM(D1562:AA1562)</f>
        <v>0</v>
      </c>
    </row>
    <row r="1563" spans="1:28">
      <c r="B1563" s="86" t="s">
        <v>108</v>
      </c>
      <c r="AB1563" s="11">
        <f>SUM(D1563:AA1563)</f>
        <v>0</v>
      </c>
    </row>
    <row r="1565" spans="1:28">
      <c r="A1565" s="83" t="s">
        <v>47</v>
      </c>
      <c r="B1565" s="86" t="s">
        <v>57</v>
      </c>
      <c r="D1565">
        <f t="shared" ref="D1565:I1565" si="493">SUM(D1567:D1570)</f>
        <v>1</v>
      </c>
      <c r="E1565">
        <f t="shared" si="493"/>
        <v>1</v>
      </c>
      <c r="F1565">
        <f t="shared" si="493"/>
        <v>1</v>
      </c>
      <c r="G1565">
        <f t="shared" si="493"/>
        <v>1</v>
      </c>
      <c r="H1565">
        <f t="shared" si="493"/>
        <v>1</v>
      </c>
      <c r="I1565">
        <f t="shared" si="493"/>
        <v>1</v>
      </c>
      <c r="J1565">
        <f>SUM(J1567:J1570)</f>
        <v>1</v>
      </c>
      <c r="K1565">
        <f>SUM(K1567:K1570)</f>
        <v>1</v>
      </c>
      <c r="L1565">
        <f t="shared" ref="L1565:AA1565" si="494">SUM(L1567:L1570)</f>
        <v>1</v>
      </c>
      <c r="M1565">
        <f t="shared" si="494"/>
        <v>1</v>
      </c>
      <c r="N1565">
        <f t="shared" si="494"/>
        <v>1</v>
      </c>
      <c r="O1565">
        <f t="shared" si="494"/>
        <v>1</v>
      </c>
      <c r="P1565">
        <f t="shared" si="494"/>
        <v>1</v>
      </c>
      <c r="Q1565">
        <f t="shared" si="494"/>
        <v>1</v>
      </c>
      <c r="R1565">
        <f t="shared" si="494"/>
        <v>1</v>
      </c>
      <c r="S1565">
        <f t="shared" si="494"/>
        <v>1</v>
      </c>
      <c r="T1565">
        <f t="shared" si="494"/>
        <v>1</v>
      </c>
      <c r="U1565">
        <f t="shared" si="494"/>
        <v>1</v>
      </c>
      <c r="V1565">
        <f t="shared" si="494"/>
        <v>1</v>
      </c>
      <c r="W1565">
        <f t="shared" si="494"/>
        <v>1</v>
      </c>
      <c r="X1565">
        <f t="shared" si="494"/>
        <v>1</v>
      </c>
      <c r="Y1565">
        <f t="shared" si="494"/>
        <v>1</v>
      </c>
      <c r="Z1565">
        <f t="shared" si="494"/>
        <v>1</v>
      </c>
      <c r="AA1565">
        <f t="shared" si="494"/>
        <v>1</v>
      </c>
      <c r="AB1565" s="11">
        <f>SUM(D1565:AA1565)</f>
        <v>24</v>
      </c>
    </row>
    <row r="1566" spans="1:28">
      <c r="B1566" s="86" t="s">
        <v>110</v>
      </c>
      <c r="D1566">
        <v>1</v>
      </c>
      <c r="E1566">
        <v>1</v>
      </c>
      <c r="F1566">
        <v>1</v>
      </c>
      <c r="G1566">
        <v>1</v>
      </c>
      <c r="H1566">
        <v>1</v>
      </c>
      <c r="I1566">
        <v>1</v>
      </c>
      <c r="J1566">
        <v>1</v>
      </c>
      <c r="K1566">
        <v>1</v>
      </c>
      <c r="L1566">
        <v>1</v>
      </c>
      <c r="M1566">
        <v>1</v>
      </c>
      <c r="N1566">
        <v>1</v>
      </c>
      <c r="O1566">
        <v>1</v>
      </c>
      <c r="P1566">
        <v>1</v>
      </c>
      <c r="Q1566">
        <v>1</v>
      </c>
      <c r="R1566">
        <v>1</v>
      </c>
      <c r="S1566">
        <v>1</v>
      </c>
      <c r="T1566">
        <v>1</v>
      </c>
      <c r="U1566">
        <v>1</v>
      </c>
      <c r="V1566">
        <v>1</v>
      </c>
      <c r="W1566">
        <v>1</v>
      </c>
      <c r="X1566">
        <v>1</v>
      </c>
      <c r="Y1566">
        <v>1</v>
      </c>
      <c r="Z1566">
        <v>1</v>
      </c>
      <c r="AA1566">
        <v>1</v>
      </c>
      <c r="AB1566" s="11">
        <f t="shared" ref="AB1566:AB1573" si="495">SUM(D1566:AA1566)</f>
        <v>24</v>
      </c>
    </row>
    <row r="1567" spans="1:28">
      <c r="B1567" s="86" t="s">
        <v>107</v>
      </c>
      <c r="D1567">
        <f t="shared" ref="D1567:I1567" si="496">D1566*0.2</f>
        <v>0.2</v>
      </c>
      <c r="E1567">
        <f t="shared" si="496"/>
        <v>0.2</v>
      </c>
      <c r="F1567">
        <f t="shared" si="496"/>
        <v>0.2</v>
      </c>
      <c r="G1567">
        <f t="shared" si="496"/>
        <v>0.2</v>
      </c>
      <c r="H1567">
        <f t="shared" si="496"/>
        <v>0.2</v>
      </c>
      <c r="I1567">
        <f t="shared" si="496"/>
        <v>0.2</v>
      </c>
      <c r="J1567">
        <f>J1566*0.2</f>
        <v>0.2</v>
      </c>
      <c r="K1567" s="11">
        <f>K1566*0.2</f>
        <v>0.2</v>
      </c>
      <c r="L1567">
        <f t="shared" ref="L1567:AA1567" si="497">L1566*0.2</f>
        <v>0.2</v>
      </c>
      <c r="M1567">
        <f t="shared" si="497"/>
        <v>0.2</v>
      </c>
      <c r="N1567">
        <f t="shared" si="497"/>
        <v>0.2</v>
      </c>
      <c r="O1567">
        <f t="shared" si="497"/>
        <v>0.2</v>
      </c>
      <c r="P1567">
        <f t="shared" si="497"/>
        <v>0.2</v>
      </c>
      <c r="Q1567">
        <f t="shared" si="497"/>
        <v>0.2</v>
      </c>
      <c r="R1567">
        <f t="shared" si="497"/>
        <v>0.2</v>
      </c>
      <c r="S1567">
        <f t="shared" si="497"/>
        <v>0.2</v>
      </c>
      <c r="T1567">
        <f t="shared" si="497"/>
        <v>0.2</v>
      </c>
      <c r="U1567">
        <f t="shared" si="497"/>
        <v>0.2</v>
      </c>
      <c r="V1567">
        <f t="shared" si="497"/>
        <v>0.2</v>
      </c>
      <c r="W1567">
        <f t="shared" si="497"/>
        <v>0.2</v>
      </c>
      <c r="X1567">
        <f t="shared" si="497"/>
        <v>0.2</v>
      </c>
      <c r="Y1567">
        <f t="shared" si="497"/>
        <v>0.2</v>
      </c>
      <c r="Z1567">
        <f t="shared" si="497"/>
        <v>0.2</v>
      </c>
      <c r="AA1567">
        <f t="shared" si="497"/>
        <v>0.2</v>
      </c>
      <c r="AB1567" s="11">
        <f t="shared" si="495"/>
        <v>4.8000000000000016</v>
      </c>
    </row>
    <row r="1568" spans="1:28">
      <c r="B1568" s="86" t="s">
        <v>105</v>
      </c>
      <c r="AB1568" s="11">
        <f t="shared" si="495"/>
        <v>0</v>
      </c>
    </row>
    <row r="1569" spans="1:28">
      <c r="B1569" s="86" t="s">
        <v>74</v>
      </c>
      <c r="D1569">
        <f>D1566*0.8</f>
        <v>0.8</v>
      </c>
      <c r="E1569">
        <f>E1566*0.8</f>
        <v>0.8</v>
      </c>
      <c r="F1569">
        <f>F1566*0.8</f>
        <v>0.8</v>
      </c>
      <c r="G1569">
        <f>G1566*0.8</f>
        <v>0.8</v>
      </c>
      <c r="H1569">
        <f t="shared" ref="H1569:AA1569" si="498">H1566*0.8</f>
        <v>0.8</v>
      </c>
      <c r="I1569">
        <f t="shared" si="498"/>
        <v>0.8</v>
      </c>
      <c r="J1569">
        <f t="shared" si="498"/>
        <v>0.8</v>
      </c>
      <c r="K1569">
        <f t="shared" si="498"/>
        <v>0.8</v>
      </c>
      <c r="L1569">
        <f t="shared" si="498"/>
        <v>0.8</v>
      </c>
      <c r="M1569">
        <f t="shared" si="498"/>
        <v>0.8</v>
      </c>
      <c r="N1569">
        <f t="shared" si="498"/>
        <v>0.8</v>
      </c>
      <c r="O1569">
        <f t="shared" si="498"/>
        <v>0.8</v>
      </c>
      <c r="P1569">
        <f t="shared" si="498"/>
        <v>0.8</v>
      </c>
      <c r="Q1569">
        <f t="shared" si="498"/>
        <v>0.8</v>
      </c>
      <c r="R1569">
        <f t="shared" si="498"/>
        <v>0.8</v>
      </c>
      <c r="S1569">
        <f t="shared" si="498"/>
        <v>0.8</v>
      </c>
      <c r="T1569">
        <f t="shared" si="498"/>
        <v>0.8</v>
      </c>
      <c r="U1569">
        <f t="shared" si="498"/>
        <v>0.8</v>
      </c>
      <c r="V1569">
        <f t="shared" si="498"/>
        <v>0.8</v>
      </c>
      <c r="W1569">
        <f t="shared" si="498"/>
        <v>0.8</v>
      </c>
      <c r="X1569">
        <f t="shared" si="498"/>
        <v>0.8</v>
      </c>
      <c r="Y1569">
        <f t="shared" si="498"/>
        <v>0.8</v>
      </c>
      <c r="Z1569">
        <f t="shared" si="498"/>
        <v>0.8</v>
      </c>
      <c r="AA1569">
        <f t="shared" si="498"/>
        <v>0.8</v>
      </c>
      <c r="AB1569" s="11">
        <f t="shared" si="495"/>
        <v>19.200000000000006</v>
      </c>
    </row>
    <row r="1570" spans="1:28">
      <c r="B1570" s="86" t="s">
        <v>73</v>
      </c>
      <c r="AB1570" s="11">
        <f t="shared" si="495"/>
        <v>0</v>
      </c>
    </row>
    <row r="1571" spans="1:28">
      <c r="B1571" s="86"/>
      <c r="AB1571" s="11">
        <f t="shared" si="495"/>
        <v>0</v>
      </c>
    </row>
    <row r="1572" spans="1:28">
      <c r="B1572" s="86"/>
      <c r="AB1572" s="11">
        <f t="shared" si="495"/>
        <v>0</v>
      </c>
    </row>
    <row r="1573" spans="1:28">
      <c r="B1573" s="86" t="s">
        <v>113</v>
      </c>
      <c r="AB1573" s="11">
        <f t="shared" si="495"/>
        <v>0</v>
      </c>
    </row>
    <row r="1575" spans="1:28" ht="15">
      <c r="A1575" s="83" t="s">
        <v>3</v>
      </c>
      <c r="B1575" s="134" t="s">
        <v>60</v>
      </c>
      <c r="C1575" s="135">
        <v>39844</v>
      </c>
      <c r="G1575" s="84"/>
      <c r="H1575" s="84"/>
      <c r="I1575" s="84"/>
      <c r="J1575" s="84"/>
      <c r="K1575" s="84"/>
      <c r="AB1575" s="128"/>
    </row>
    <row r="1576" spans="1:28">
      <c r="B1576" s="86" t="s">
        <v>51</v>
      </c>
      <c r="D1576" t="s">
        <v>215</v>
      </c>
      <c r="L1576" t="s">
        <v>219</v>
      </c>
      <c r="T1576" t="s">
        <v>218</v>
      </c>
      <c r="AB1576" s="11">
        <f>SUM(AB1578:AB1581)</f>
        <v>24</v>
      </c>
    </row>
    <row r="1577" spans="1:28">
      <c r="B1577" s="86" t="s">
        <v>53</v>
      </c>
      <c r="C1577" s="90" t="s">
        <v>87</v>
      </c>
      <c r="D1577">
        <v>0</v>
      </c>
      <c r="E1577">
        <v>1</v>
      </c>
      <c r="F1577">
        <v>2</v>
      </c>
      <c r="G1577">
        <v>3</v>
      </c>
      <c r="H1577">
        <v>4</v>
      </c>
      <c r="I1577">
        <v>5</v>
      </c>
      <c r="J1577">
        <v>6</v>
      </c>
      <c r="K1577">
        <v>7</v>
      </c>
      <c r="L1577">
        <v>8</v>
      </c>
      <c r="M1577">
        <v>9</v>
      </c>
      <c r="N1577">
        <v>10</v>
      </c>
      <c r="O1577">
        <v>11</v>
      </c>
      <c r="P1577">
        <v>12</v>
      </c>
      <c r="Q1577">
        <v>13</v>
      </c>
      <c r="R1577">
        <v>14</v>
      </c>
      <c r="S1577">
        <v>15</v>
      </c>
      <c r="T1577">
        <v>16</v>
      </c>
      <c r="U1577">
        <v>17</v>
      </c>
      <c r="V1577">
        <v>18</v>
      </c>
      <c r="W1577">
        <v>19</v>
      </c>
      <c r="X1577">
        <v>20</v>
      </c>
      <c r="Y1577">
        <v>21</v>
      </c>
      <c r="Z1577">
        <v>22</v>
      </c>
      <c r="AA1577">
        <v>23</v>
      </c>
      <c r="AB1577" s="86" t="s">
        <v>57</v>
      </c>
    </row>
    <row r="1578" spans="1:28">
      <c r="B1578" s="86" t="s">
        <v>54</v>
      </c>
      <c r="D1578">
        <v>1</v>
      </c>
      <c r="E1578">
        <v>1</v>
      </c>
      <c r="F1578">
        <v>1</v>
      </c>
      <c r="G1578">
        <v>1</v>
      </c>
      <c r="H1578">
        <v>1</v>
      </c>
      <c r="I1578">
        <v>1</v>
      </c>
      <c r="J1578">
        <v>1</v>
      </c>
      <c r="K1578">
        <v>1</v>
      </c>
      <c r="L1578">
        <v>1</v>
      </c>
      <c r="M1578">
        <v>1</v>
      </c>
      <c r="N1578">
        <v>1</v>
      </c>
      <c r="O1578">
        <v>1</v>
      </c>
      <c r="P1578">
        <v>1</v>
      </c>
      <c r="Q1578">
        <v>1</v>
      </c>
      <c r="R1578">
        <v>1</v>
      </c>
      <c r="S1578">
        <v>1</v>
      </c>
      <c r="T1578">
        <v>1</v>
      </c>
      <c r="U1578">
        <v>1</v>
      </c>
      <c r="V1578">
        <v>1</v>
      </c>
      <c r="W1578">
        <v>1</v>
      </c>
      <c r="X1578">
        <v>1</v>
      </c>
      <c r="Y1578">
        <v>1</v>
      </c>
      <c r="Z1578">
        <v>1</v>
      </c>
      <c r="AA1578">
        <v>1</v>
      </c>
      <c r="AB1578" s="11">
        <f t="shared" ref="AB1578:AB1583" si="499">SUM(D1578:AA1578)</f>
        <v>24</v>
      </c>
    </row>
    <row r="1579" spans="1:28">
      <c r="B1579" s="86" t="s">
        <v>55</v>
      </c>
      <c r="AB1579" s="11">
        <f t="shared" si="499"/>
        <v>0</v>
      </c>
    </row>
    <row r="1580" spans="1:28">
      <c r="B1580" s="86" t="s">
        <v>56</v>
      </c>
      <c r="P1580" t="s">
        <v>79</v>
      </c>
      <c r="AB1580" s="11">
        <f t="shared" si="499"/>
        <v>0</v>
      </c>
    </row>
    <row r="1581" spans="1:28">
      <c r="B1581" s="86" t="s">
        <v>16</v>
      </c>
      <c r="T1581" s="11"/>
      <c r="AB1581" s="11">
        <f t="shared" si="499"/>
        <v>0</v>
      </c>
    </row>
    <row r="1582" spans="1:28">
      <c r="B1582" s="86"/>
      <c r="T1582" s="11"/>
      <c r="AB1582" s="11">
        <f t="shared" si="499"/>
        <v>0</v>
      </c>
    </row>
    <row r="1583" spans="1:28">
      <c r="B1583" s="86"/>
      <c r="T1583" s="11"/>
      <c r="AB1583" s="11">
        <f t="shared" si="499"/>
        <v>0</v>
      </c>
    </row>
    <row r="1584" spans="1:28">
      <c r="B1584" s="86"/>
      <c r="T1584" s="11"/>
      <c r="AB1584" s="11"/>
    </row>
    <row r="1585" spans="1:28">
      <c r="B1585" s="86" t="s">
        <v>112</v>
      </c>
      <c r="AB1585" s="11">
        <f>SUM(D1585:AA1585)</f>
        <v>0</v>
      </c>
    </row>
    <row r="1586" spans="1:28">
      <c r="B1586" s="86" t="s">
        <v>108</v>
      </c>
      <c r="AB1586" s="11">
        <f>SUM(D1586:AA1586)</f>
        <v>0</v>
      </c>
    </row>
    <row r="1588" spans="1:28">
      <c r="A1588" s="83" t="s">
        <v>47</v>
      </c>
      <c r="B1588" s="86" t="s">
        <v>57</v>
      </c>
      <c r="D1588">
        <f t="shared" ref="D1588:K1588" si="500">SUM(D1590:D1593)</f>
        <v>1</v>
      </c>
      <c r="E1588">
        <f t="shared" si="500"/>
        <v>1</v>
      </c>
      <c r="F1588">
        <f t="shared" si="500"/>
        <v>1</v>
      </c>
      <c r="G1588">
        <f t="shared" si="500"/>
        <v>1</v>
      </c>
      <c r="H1588">
        <f t="shared" si="500"/>
        <v>1</v>
      </c>
      <c r="I1588">
        <f t="shared" si="500"/>
        <v>1</v>
      </c>
      <c r="J1588">
        <f t="shared" si="500"/>
        <v>1</v>
      </c>
      <c r="K1588">
        <f t="shared" si="500"/>
        <v>1</v>
      </c>
      <c r="L1588">
        <f>SUM(L1590:L1593)</f>
        <v>1</v>
      </c>
      <c r="M1588">
        <f t="shared" ref="M1588:AA1588" si="501">SUM(M1590:M1593)</f>
        <v>1</v>
      </c>
      <c r="N1588">
        <f t="shared" si="501"/>
        <v>1</v>
      </c>
      <c r="O1588">
        <f t="shared" si="501"/>
        <v>1</v>
      </c>
      <c r="P1588">
        <f t="shared" si="501"/>
        <v>1</v>
      </c>
      <c r="Q1588">
        <f t="shared" si="501"/>
        <v>1</v>
      </c>
      <c r="R1588">
        <f t="shared" si="501"/>
        <v>1</v>
      </c>
      <c r="S1588">
        <f t="shared" si="501"/>
        <v>1</v>
      </c>
      <c r="T1588">
        <f t="shared" si="501"/>
        <v>1</v>
      </c>
      <c r="U1588">
        <f t="shared" si="501"/>
        <v>1</v>
      </c>
      <c r="V1588">
        <f t="shared" si="501"/>
        <v>1</v>
      </c>
      <c r="W1588">
        <f t="shared" si="501"/>
        <v>1</v>
      </c>
      <c r="X1588">
        <f t="shared" si="501"/>
        <v>1</v>
      </c>
      <c r="Y1588">
        <f t="shared" si="501"/>
        <v>1</v>
      </c>
      <c r="Z1588">
        <f t="shared" si="501"/>
        <v>1</v>
      </c>
      <c r="AA1588">
        <f t="shared" si="501"/>
        <v>1</v>
      </c>
      <c r="AB1588" s="11">
        <f t="shared" ref="AB1588:AB1594" si="502">SUM(D1588:AA1588)</f>
        <v>24</v>
      </c>
    </row>
    <row r="1589" spans="1:28">
      <c r="B1589" s="86" t="s">
        <v>110</v>
      </c>
      <c r="D1589">
        <v>1</v>
      </c>
      <c r="E1589">
        <v>1</v>
      </c>
      <c r="F1589">
        <v>1</v>
      </c>
      <c r="G1589">
        <v>1</v>
      </c>
      <c r="H1589">
        <v>1</v>
      </c>
      <c r="I1589">
        <v>1</v>
      </c>
      <c r="J1589">
        <v>1</v>
      </c>
      <c r="K1589">
        <v>1</v>
      </c>
      <c r="L1589">
        <v>1</v>
      </c>
      <c r="M1589">
        <v>1</v>
      </c>
      <c r="N1589">
        <v>1</v>
      </c>
      <c r="O1589">
        <v>1</v>
      </c>
      <c r="P1589">
        <v>1</v>
      </c>
      <c r="Q1589">
        <v>1</v>
      </c>
      <c r="R1589">
        <v>1</v>
      </c>
      <c r="S1589">
        <v>1</v>
      </c>
      <c r="T1589">
        <v>1</v>
      </c>
      <c r="U1589">
        <v>1</v>
      </c>
      <c r="V1589">
        <v>1</v>
      </c>
      <c r="W1589">
        <v>1</v>
      </c>
      <c r="X1589">
        <v>1</v>
      </c>
      <c r="Y1589">
        <v>1</v>
      </c>
      <c r="Z1589">
        <v>1</v>
      </c>
      <c r="AA1589">
        <v>1</v>
      </c>
      <c r="AB1589" s="11">
        <f t="shared" si="502"/>
        <v>24</v>
      </c>
    </row>
    <row r="1590" spans="1:28">
      <c r="B1590" s="86" t="s">
        <v>107</v>
      </c>
      <c r="D1590">
        <f t="shared" ref="D1590:I1590" si="503">D1589*0.2</f>
        <v>0.2</v>
      </c>
      <c r="E1590">
        <f t="shared" si="503"/>
        <v>0.2</v>
      </c>
      <c r="F1590">
        <f t="shared" si="503"/>
        <v>0.2</v>
      </c>
      <c r="G1590">
        <f t="shared" si="503"/>
        <v>0.2</v>
      </c>
      <c r="H1590">
        <f t="shared" si="503"/>
        <v>0.2</v>
      </c>
      <c r="I1590">
        <f t="shared" si="503"/>
        <v>0.2</v>
      </c>
      <c r="J1590">
        <f>J1589*0.2</f>
        <v>0.2</v>
      </c>
      <c r="K1590" s="11">
        <f>K1589*0.2</f>
        <v>0.2</v>
      </c>
      <c r="L1590">
        <f t="shared" ref="L1590:AA1590" si="504">L1589*0.2</f>
        <v>0.2</v>
      </c>
      <c r="M1590">
        <f t="shared" si="504"/>
        <v>0.2</v>
      </c>
      <c r="N1590">
        <f t="shared" si="504"/>
        <v>0.2</v>
      </c>
      <c r="O1590">
        <f t="shared" si="504"/>
        <v>0.2</v>
      </c>
      <c r="P1590">
        <f t="shared" si="504"/>
        <v>0.2</v>
      </c>
      <c r="Q1590">
        <f t="shared" si="504"/>
        <v>0.2</v>
      </c>
      <c r="R1590">
        <f t="shared" si="504"/>
        <v>0.2</v>
      </c>
      <c r="S1590">
        <f t="shared" si="504"/>
        <v>0.2</v>
      </c>
      <c r="T1590">
        <f t="shared" si="504"/>
        <v>0.2</v>
      </c>
      <c r="U1590">
        <f t="shared" si="504"/>
        <v>0.2</v>
      </c>
      <c r="V1590">
        <f t="shared" si="504"/>
        <v>0.2</v>
      </c>
      <c r="W1590">
        <f t="shared" si="504"/>
        <v>0.2</v>
      </c>
      <c r="X1590">
        <f t="shared" si="504"/>
        <v>0.2</v>
      </c>
      <c r="Y1590">
        <f t="shared" si="504"/>
        <v>0.2</v>
      </c>
      <c r="Z1590">
        <f t="shared" si="504"/>
        <v>0.2</v>
      </c>
      <c r="AA1590">
        <f t="shared" si="504"/>
        <v>0.2</v>
      </c>
      <c r="AB1590" s="11">
        <f t="shared" si="502"/>
        <v>4.8000000000000016</v>
      </c>
    </row>
    <row r="1591" spans="1:28">
      <c r="B1591" s="86" t="s">
        <v>105</v>
      </c>
      <c r="AB1591" s="11">
        <f t="shared" si="502"/>
        <v>0</v>
      </c>
    </row>
    <row r="1592" spans="1:28">
      <c r="B1592" s="86" t="s">
        <v>74</v>
      </c>
      <c r="D1592">
        <f t="shared" ref="D1592:V1592" si="505">D1589*0.8</f>
        <v>0.8</v>
      </c>
      <c r="E1592">
        <f t="shared" si="505"/>
        <v>0.8</v>
      </c>
      <c r="F1592">
        <f t="shared" si="505"/>
        <v>0.8</v>
      </c>
      <c r="G1592">
        <f t="shared" si="505"/>
        <v>0.8</v>
      </c>
      <c r="H1592">
        <f t="shared" si="505"/>
        <v>0.8</v>
      </c>
      <c r="I1592">
        <f t="shared" si="505"/>
        <v>0.8</v>
      </c>
      <c r="J1592">
        <f t="shared" si="505"/>
        <v>0.8</v>
      </c>
      <c r="K1592">
        <f t="shared" si="505"/>
        <v>0.8</v>
      </c>
      <c r="L1592">
        <f t="shared" si="505"/>
        <v>0.8</v>
      </c>
      <c r="M1592">
        <f t="shared" si="505"/>
        <v>0.8</v>
      </c>
      <c r="N1592">
        <f t="shared" si="505"/>
        <v>0.8</v>
      </c>
      <c r="O1592">
        <f t="shared" si="505"/>
        <v>0.8</v>
      </c>
      <c r="P1592">
        <f t="shared" si="505"/>
        <v>0.8</v>
      </c>
      <c r="Q1592">
        <f t="shared" si="505"/>
        <v>0.8</v>
      </c>
      <c r="R1592">
        <f t="shared" si="505"/>
        <v>0.8</v>
      </c>
      <c r="S1592">
        <f t="shared" si="505"/>
        <v>0.8</v>
      </c>
      <c r="T1592">
        <f t="shared" si="505"/>
        <v>0.8</v>
      </c>
      <c r="U1592">
        <f t="shared" si="505"/>
        <v>0.8</v>
      </c>
      <c r="V1592">
        <f t="shared" si="505"/>
        <v>0.8</v>
      </c>
      <c r="W1592">
        <f>W1589*0.8</f>
        <v>0.8</v>
      </c>
      <c r="X1592">
        <f>X1589*0.8</f>
        <v>0.8</v>
      </c>
      <c r="Y1592">
        <f>Y1589*0.8</f>
        <v>0.8</v>
      </c>
      <c r="Z1592">
        <f>Z1589*0.8</f>
        <v>0.8</v>
      </c>
      <c r="AA1592">
        <f>AA1589*0.8</f>
        <v>0.8</v>
      </c>
      <c r="AB1592" s="11">
        <f t="shared" si="502"/>
        <v>19.200000000000006</v>
      </c>
    </row>
    <row r="1593" spans="1:28">
      <c r="B1593" s="86" t="s">
        <v>73</v>
      </c>
      <c r="AB1593" s="11">
        <f t="shared" si="502"/>
        <v>0</v>
      </c>
    </row>
    <row r="1594" spans="1:28">
      <c r="B1594" s="86"/>
      <c r="AB1594" s="11">
        <f t="shared" si="502"/>
        <v>0</v>
      </c>
    </row>
    <row r="1595" spans="1:28">
      <c r="B1595" s="86"/>
      <c r="AB1595" s="11"/>
    </row>
    <row r="1596" spans="1:28">
      <c r="B1596" s="86"/>
      <c r="AB1596" s="11"/>
    </row>
    <row r="1597" spans="1:28">
      <c r="B1597" s="86" t="s">
        <v>113</v>
      </c>
      <c r="AB1597" s="11">
        <f>SUM(D1597:AA1597)</f>
        <v>0</v>
      </c>
    </row>
    <row r="1599" spans="1:28" ht="15">
      <c r="A1599" s="83" t="s">
        <v>3</v>
      </c>
      <c r="B1599" s="134" t="s">
        <v>61</v>
      </c>
      <c r="C1599" s="135">
        <v>39845</v>
      </c>
      <c r="G1599" s="84"/>
      <c r="H1599" s="84"/>
      <c r="I1599" s="84"/>
      <c r="J1599" s="84"/>
      <c r="K1599" s="84"/>
      <c r="AB1599" s="128"/>
    </row>
    <row r="1600" spans="1:28">
      <c r="B1600" s="86" t="s">
        <v>51</v>
      </c>
      <c r="D1600" t="s">
        <v>215</v>
      </c>
      <c r="P1600" t="s">
        <v>216</v>
      </c>
      <c r="AB1600" s="11">
        <f>SUM(AB1602:AB1605)</f>
        <v>24</v>
      </c>
    </row>
    <row r="1601" spans="1:28">
      <c r="B1601" s="86" t="s">
        <v>53</v>
      </c>
      <c r="C1601" s="90" t="s">
        <v>87</v>
      </c>
      <c r="D1601">
        <v>0</v>
      </c>
      <c r="E1601">
        <v>1</v>
      </c>
      <c r="F1601">
        <v>2</v>
      </c>
      <c r="G1601">
        <v>3</v>
      </c>
      <c r="H1601">
        <v>4</v>
      </c>
      <c r="I1601">
        <v>5</v>
      </c>
      <c r="J1601">
        <v>6</v>
      </c>
      <c r="K1601">
        <v>7</v>
      </c>
      <c r="L1601">
        <v>8</v>
      </c>
      <c r="M1601">
        <v>9</v>
      </c>
      <c r="N1601">
        <v>10</v>
      </c>
      <c r="O1601">
        <v>11</v>
      </c>
      <c r="P1601">
        <v>12</v>
      </c>
      <c r="Q1601">
        <v>13</v>
      </c>
      <c r="R1601">
        <v>14</v>
      </c>
      <c r="S1601">
        <v>15</v>
      </c>
      <c r="T1601">
        <v>16</v>
      </c>
      <c r="U1601">
        <v>17</v>
      </c>
      <c r="V1601">
        <v>18</v>
      </c>
      <c r="W1601">
        <v>19</v>
      </c>
      <c r="X1601">
        <v>20</v>
      </c>
      <c r="Y1601">
        <v>21</v>
      </c>
      <c r="Z1601">
        <v>22</v>
      </c>
      <c r="AA1601">
        <v>23</v>
      </c>
      <c r="AB1601" s="86" t="s">
        <v>57</v>
      </c>
    </row>
    <row r="1602" spans="1:28">
      <c r="B1602" s="86" t="s">
        <v>54</v>
      </c>
      <c r="D1602">
        <v>1</v>
      </c>
      <c r="E1602">
        <v>1</v>
      </c>
      <c r="F1602">
        <v>1</v>
      </c>
      <c r="G1602">
        <v>1</v>
      </c>
      <c r="H1602">
        <v>1</v>
      </c>
      <c r="I1602">
        <v>1</v>
      </c>
      <c r="J1602">
        <v>1</v>
      </c>
      <c r="K1602">
        <v>1</v>
      </c>
      <c r="L1602">
        <v>1</v>
      </c>
      <c r="M1602">
        <v>1</v>
      </c>
      <c r="N1602">
        <v>1</v>
      </c>
      <c r="O1602">
        <v>1</v>
      </c>
      <c r="P1602">
        <v>1</v>
      </c>
      <c r="Q1602">
        <v>1</v>
      </c>
      <c r="R1602">
        <v>1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</v>
      </c>
      <c r="Z1602">
        <v>1</v>
      </c>
      <c r="AA1602">
        <v>1</v>
      </c>
      <c r="AB1602" s="11">
        <f>SUM(D1602:AA1602)</f>
        <v>24</v>
      </c>
    </row>
    <row r="1603" spans="1:28">
      <c r="B1603" s="86" t="s">
        <v>55</v>
      </c>
      <c r="AB1603" s="11">
        <f t="shared" ref="AB1603:AB1608" si="506">SUM(D1603:AA1603)</f>
        <v>0</v>
      </c>
    </row>
    <row r="1604" spans="1:28">
      <c r="B1604" s="86" t="s">
        <v>56</v>
      </c>
      <c r="AB1604" s="11">
        <f t="shared" si="506"/>
        <v>0</v>
      </c>
    </row>
    <row r="1605" spans="1:28">
      <c r="B1605" s="86" t="s">
        <v>16</v>
      </c>
      <c r="T1605" s="11"/>
      <c r="AB1605" s="11">
        <f t="shared" si="506"/>
        <v>0</v>
      </c>
    </row>
    <row r="1606" spans="1:28">
      <c r="B1606" s="86"/>
      <c r="T1606" s="11"/>
      <c r="AB1606" s="11">
        <f t="shared" si="506"/>
        <v>0</v>
      </c>
    </row>
    <row r="1607" spans="1:28">
      <c r="B1607" s="86" t="s">
        <v>112</v>
      </c>
      <c r="AB1607" s="11">
        <f t="shared" si="506"/>
        <v>0</v>
      </c>
    </row>
    <row r="1608" spans="1:28">
      <c r="B1608" s="86" t="s">
        <v>108</v>
      </c>
      <c r="AB1608" s="11">
        <f t="shared" si="506"/>
        <v>0</v>
      </c>
    </row>
    <row r="1610" spans="1:28">
      <c r="A1610" s="83" t="s">
        <v>47</v>
      </c>
      <c r="B1610" s="86" t="s">
        <v>57</v>
      </c>
      <c r="D1610">
        <f t="shared" ref="D1610:I1610" si="507">SUM(D1612:D1615)</f>
        <v>1</v>
      </c>
      <c r="E1610">
        <f t="shared" si="507"/>
        <v>1</v>
      </c>
      <c r="F1610">
        <f t="shared" si="507"/>
        <v>1</v>
      </c>
      <c r="G1610">
        <f t="shared" si="507"/>
        <v>1</v>
      </c>
      <c r="H1610">
        <f t="shared" si="507"/>
        <v>1</v>
      </c>
      <c r="I1610">
        <f t="shared" si="507"/>
        <v>1</v>
      </c>
      <c r="J1610">
        <f>SUM(J1612:J1615)</f>
        <v>1</v>
      </c>
      <c r="K1610">
        <f t="shared" ref="K1610:AA1610" si="508">SUM(K1612:K1615)</f>
        <v>1</v>
      </c>
      <c r="L1610">
        <f t="shared" si="508"/>
        <v>1</v>
      </c>
      <c r="M1610">
        <f t="shared" si="508"/>
        <v>1</v>
      </c>
      <c r="N1610">
        <f t="shared" si="508"/>
        <v>1</v>
      </c>
      <c r="O1610">
        <f t="shared" si="508"/>
        <v>1</v>
      </c>
      <c r="P1610">
        <f t="shared" si="508"/>
        <v>1</v>
      </c>
      <c r="Q1610">
        <f t="shared" si="508"/>
        <v>1</v>
      </c>
      <c r="R1610">
        <f t="shared" si="508"/>
        <v>1</v>
      </c>
      <c r="S1610">
        <f t="shared" si="508"/>
        <v>1</v>
      </c>
      <c r="T1610">
        <f t="shared" si="508"/>
        <v>1</v>
      </c>
      <c r="U1610">
        <f t="shared" si="508"/>
        <v>1</v>
      </c>
      <c r="V1610">
        <f t="shared" si="508"/>
        <v>1</v>
      </c>
      <c r="W1610">
        <f t="shared" si="508"/>
        <v>1</v>
      </c>
      <c r="X1610">
        <f t="shared" si="508"/>
        <v>1</v>
      </c>
      <c r="Y1610">
        <f t="shared" si="508"/>
        <v>1</v>
      </c>
      <c r="Z1610">
        <f t="shared" si="508"/>
        <v>1</v>
      </c>
      <c r="AA1610">
        <f t="shared" si="508"/>
        <v>1</v>
      </c>
      <c r="AB1610" s="11">
        <f>SUM(D1610:AA1610)</f>
        <v>24</v>
      </c>
    </row>
    <row r="1611" spans="1:28">
      <c r="B1611" s="86" t="s">
        <v>110</v>
      </c>
      <c r="D1611">
        <v>1</v>
      </c>
      <c r="E1611">
        <v>1</v>
      </c>
      <c r="F1611">
        <v>1</v>
      </c>
      <c r="G1611">
        <v>1</v>
      </c>
      <c r="H1611">
        <v>1</v>
      </c>
      <c r="I1611">
        <v>1</v>
      </c>
      <c r="J1611">
        <v>1</v>
      </c>
      <c r="K1611">
        <v>1</v>
      </c>
      <c r="L1611">
        <v>1</v>
      </c>
      <c r="M1611">
        <v>1</v>
      </c>
      <c r="N1611">
        <v>1</v>
      </c>
      <c r="O1611">
        <v>1</v>
      </c>
      <c r="P1611">
        <v>1</v>
      </c>
      <c r="Q1611">
        <v>1</v>
      </c>
      <c r="R1611">
        <v>1</v>
      </c>
      <c r="S1611">
        <v>1</v>
      </c>
      <c r="T1611">
        <v>1</v>
      </c>
      <c r="U1611">
        <v>1</v>
      </c>
      <c r="V1611">
        <v>1</v>
      </c>
      <c r="W1611">
        <v>1</v>
      </c>
      <c r="X1611">
        <v>1</v>
      </c>
      <c r="Y1611">
        <v>1</v>
      </c>
      <c r="Z1611">
        <v>1</v>
      </c>
      <c r="AA1611">
        <v>1</v>
      </c>
      <c r="AB1611" s="11">
        <f>SUM(D1611:AA1611)</f>
        <v>24</v>
      </c>
    </row>
    <row r="1612" spans="1:28">
      <c r="B1612" s="86" t="s">
        <v>107</v>
      </c>
      <c r="D1612">
        <f t="shared" ref="D1612:I1612" si="509">D1611*0.2</f>
        <v>0.2</v>
      </c>
      <c r="E1612">
        <f t="shared" si="509"/>
        <v>0.2</v>
      </c>
      <c r="F1612">
        <f t="shared" si="509"/>
        <v>0.2</v>
      </c>
      <c r="G1612">
        <f t="shared" si="509"/>
        <v>0.2</v>
      </c>
      <c r="H1612">
        <f t="shared" si="509"/>
        <v>0.2</v>
      </c>
      <c r="I1612">
        <f t="shared" si="509"/>
        <v>0.2</v>
      </c>
      <c r="J1612">
        <f>J1611*0.2</f>
        <v>0.2</v>
      </c>
      <c r="K1612" s="11">
        <f>K1611*0.2</f>
        <v>0.2</v>
      </c>
      <c r="L1612">
        <f t="shared" ref="L1612:AA1612" si="510">L1611*0.2</f>
        <v>0.2</v>
      </c>
      <c r="M1612">
        <f t="shared" si="510"/>
        <v>0.2</v>
      </c>
      <c r="N1612">
        <f t="shared" si="510"/>
        <v>0.2</v>
      </c>
      <c r="O1612">
        <f t="shared" si="510"/>
        <v>0.2</v>
      </c>
      <c r="P1612">
        <f t="shared" si="510"/>
        <v>0.2</v>
      </c>
      <c r="Q1612">
        <f t="shared" si="510"/>
        <v>0.2</v>
      </c>
      <c r="R1612">
        <f t="shared" si="510"/>
        <v>0.2</v>
      </c>
      <c r="S1612">
        <f t="shared" si="510"/>
        <v>0.2</v>
      </c>
      <c r="T1612">
        <f t="shared" si="510"/>
        <v>0.2</v>
      </c>
      <c r="U1612">
        <f t="shared" si="510"/>
        <v>0.2</v>
      </c>
      <c r="V1612">
        <f t="shared" si="510"/>
        <v>0.2</v>
      </c>
      <c r="W1612">
        <f t="shared" si="510"/>
        <v>0.2</v>
      </c>
      <c r="X1612">
        <f t="shared" si="510"/>
        <v>0.2</v>
      </c>
      <c r="Y1612">
        <f t="shared" si="510"/>
        <v>0.2</v>
      </c>
      <c r="Z1612">
        <f t="shared" si="510"/>
        <v>0.2</v>
      </c>
      <c r="AA1612">
        <f t="shared" si="510"/>
        <v>0.2</v>
      </c>
      <c r="AB1612" s="11">
        <f t="shared" ref="AB1612:AB1617" si="511">SUM(D1612:AA1612)</f>
        <v>4.8000000000000016</v>
      </c>
    </row>
    <row r="1613" spans="1:28">
      <c r="B1613" s="86" t="s">
        <v>105</v>
      </c>
      <c r="AB1613" s="11">
        <f t="shared" si="511"/>
        <v>0</v>
      </c>
    </row>
    <row r="1614" spans="1:28">
      <c r="B1614" s="86" t="s">
        <v>74</v>
      </c>
      <c r="D1614">
        <f>D1611*0.8</f>
        <v>0.8</v>
      </c>
      <c r="E1614">
        <f>E1611*0.8</f>
        <v>0.8</v>
      </c>
      <c r="F1614">
        <f>F1611*0.8</f>
        <v>0.8</v>
      </c>
      <c r="G1614">
        <f>G1611*0.8</f>
        <v>0.8</v>
      </c>
      <c r="H1614">
        <f t="shared" ref="H1614:AA1614" si="512">H1611*0.8</f>
        <v>0.8</v>
      </c>
      <c r="I1614">
        <f t="shared" si="512"/>
        <v>0.8</v>
      </c>
      <c r="J1614">
        <f t="shared" si="512"/>
        <v>0.8</v>
      </c>
      <c r="K1614">
        <f t="shared" si="512"/>
        <v>0.8</v>
      </c>
      <c r="L1614">
        <f t="shared" si="512"/>
        <v>0.8</v>
      </c>
      <c r="M1614">
        <f t="shared" si="512"/>
        <v>0.8</v>
      </c>
      <c r="N1614">
        <f t="shared" si="512"/>
        <v>0.8</v>
      </c>
      <c r="O1614">
        <f t="shared" si="512"/>
        <v>0.8</v>
      </c>
      <c r="P1614">
        <f t="shared" si="512"/>
        <v>0.8</v>
      </c>
      <c r="Q1614">
        <f t="shared" si="512"/>
        <v>0.8</v>
      </c>
      <c r="R1614">
        <f t="shared" si="512"/>
        <v>0.8</v>
      </c>
      <c r="S1614">
        <f t="shared" si="512"/>
        <v>0.8</v>
      </c>
      <c r="T1614">
        <f t="shared" si="512"/>
        <v>0.8</v>
      </c>
      <c r="U1614">
        <f t="shared" si="512"/>
        <v>0.8</v>
      </c>
      <c r="V1614">
        <f t="shared" si="512"/>
        <v>0.8</v>
      </c>
      <c r="W1614">
        <f t="shared" si="512"/>
        <v>0.8</v>
      </c>
      <c r="X1614">
        <f t="shared" si="512"/>
        <v>0.8</v>
      </c>
      <c r="Y1614">
        <f t="shared" si="512"/>
        <v>0.8</v>
      </c>
      <c r="Z1614">
        <f t="shared" si="512"/>
        <v>0.8</v>
      </c>
      <c r="AA1614">
        <f t="shared" si="512"/>
        <v>0.8</v>
      </c>
      <c r="AB1614" s="11">
        <f t="shared" si="511"/>
        <v>19.200000000000006</v>
      </c>
    </row>
    <row r="1615" spans="1:28">
      <c r="B1615" s="86" t="s">
        <v>73</v>
      </c>
      <c r="AB1615" s="11">
        <f t="shared" si="511"/>
        <v>0</v>
      </c>
    </row>
    <row r="1616" spans="1:28">
      <c r="B1616" s="86"/>
      <c r="AB1616" s="11">
        <f t="shared" si="511"/>
        <v>0</v>
      </c>
    </row>
    <row r="1617" spans="1:30">
      <c r="B1617" s="86" t="s">
        <v>113</v>
      </c>
      <c r="AB1617" s="11">
        <f t="shared" si="511"/>
        <v>0</v>
      </c>
    </row>
    <row r="1619" spans="1:30" ht="15">
      <c r="A1619" s="83" t="s">
        <v>3</v>
      </c>
      <c r="B1619" s="134" t="s">
        <v>62</v>
      </c>
      <c r="C1619" s="135">
        <v>39846</v>
      </c>
      <c r="G1619" s="84"/>
      <c r="H1619" s="84"/>
      <c r="I1619" s="84"/>
      <c r="J1619" s="84"/>
      <c r="K1619" s="84"/>
      <c r="AB1619" s="128"/>
    </row>
    <row r="1620" spans="1:30">
      <c r="B1620" s="86" t="s">
        <v>51</v>
      </c>
      <c r="D1620" t="s">
        <v>215</v>
      </c>
      <c r="P1620" t="s">
        <v>216</v>
      </c>
      <c r="AB1620" s="11">
        <f>SUM(AB1622:AB1625)</f>
        <v>24</v>
      </c>
      <c r="AD1620" s="83" t="s">
        <v>232</v>
      </c>
    </row>
    <row r="1621" spans="1:30">
      <c r="B1621" s="86" t="s">
        <v>53</v>
      </c>
      <c r="C1621" s="90" t="s">
        <v>87</v>
      </c>
      <c r="D1621">
        <v>0</v>
      </c>
      <c r="E1621">
        <v>1</v>
      </c>
      <c r="F1621">
        <v>2</v>
      </c>
      <c r="G1621">
        <v>3</v>
      </c>
      <c r="H1621">
        <v>4</v>
      </c>
      <c r="I1621">
        <v>5</v>
      </c>
      <c r="J1621">
        <v>6</v>
      </c>
      <c r="K1621">
        <v>7</v>
      </c>
      <c r="L1621">
        <v>8</v>
      </c>
      <c r="M1621">
        <v>9</v>
      </c>
      <c r="N1621">
        <v>10</v>
      </c>
      <c r="O1621">
        <v>11</v>
      </c>
      <c r="P1621">
        <v>12</v>
      </c>
      <c r="Q1621">
        <v>13</v>
      </c>
      <c r="R1621">
        <v>14</v>
      </c>
      <c r="S1621">
        <v>15</v>
      </c>
      <c r="T1621">
        <v>16</v>
      </c>
      <c r="U1621">
        <v>17</v>
      </c>
      <c r="V1621">
        <v>18</v>
      </c>
      <c r="W1621">
        <v>19</v>
      </c>
      <c r="X1621">
        <v>20</v>
      </c>
      <c r="Y1621">
        <v>21</v>
      </c>
      <c r="Z1621">
        <v>22</v>
      </c>
      <c r="AA1621">
        <v>23</v>
      </c>
      <c r="AB1621" s="86" t="s">
        <v>57</v>
      </c>
      <c r="AD1621" s="11">
        <f>SUM(AD1622:AD1625)</f>
        <v>168</v>
      </c>
    </row>
    <row r="1622" spans="1:30">
      <c r="B1622" s="86" t="s">
        <v>54</v>
      </c>
      <c r="D1622">
        <v>1</v>
      </c>
      <c r="E1622">
        <v>1</v>
      </c>
      <c r="F1622">
        <v>1</v>
      </c>
      <c r="G1622">
        <v>1</v>
      </c>
      <c r="H1622">
        <v>1</v>
      </c>
      <c r="I1622">
        <v>1</v>
      </c>
      <c r="J1622">
        <v>1</v>
      </c>
      <c r="K1622">
        <v>1</v>
      </c>
      <c r="L1622">
        <v>1</v>
      </c>
      <c r="M1622">
        <v>1</v>
      </c>
      <c r="N1622">
        <v>1</v>
      </c>
      <c r="O1622">
        <v>1</v>
      </c>
      <c r="P1622">
        <v>1</v>
      </c>
      <c r="Q1622">
        <v>1</v>
      </c>
      <c r="R1622">
        <v>1</v>
      </c>
      <c r="S1622">
        <v>1</v>
      </c>
      <c r="T1622">
        <v>1</v>
      </c>
      <c r="U1622">
        <v>1</v>
      </c>
      <c r="V1622">
        <v>1</v>
      </c>
      <c r="W1622">
        <v>1</v>
      </c>
      <c r="X1622">
        <v>1</v>
      </c>
      <c r="Y1622">
        <v>1</v>
      </c>
      <c r="Z1622">
        <v>1</v>
      </c>
      <c r="AA1622">
        <v>1</v>
      </c>
      <c r="AB1622" s="11">
        <f>SUM(D1622:AA1622)</f>
        <v>24</v>
      </c>
      <c r="AD1622" s="11">
        <f>AB1486+AB1509+AB1530+AB1556+AB1578+AB1602+AB1622</f>
        <v>168</v>
      </c>
    </row>
    <row r="1623" spans="1:30">
      <c r="B1623" s="86" t="s">
        <v>55</v>
      </c>
      <c r="AB1623" s="11">
        <f t="shared" ref="AB1623:AB1628" si="513">SUM(D1623:AA1623)</f>
        <v>0</v>
      </c>
      <c r="AD1623" s="11">
        <f>AB1487+AB1510+AB1531+AB1557+AB1579+AB1603+AB1623</f>
        <v>0</v>
      </c>
    </row>
    <row r="1624" spans="1:30">
      <c r="B1624" s="86" t="s">
        <v>56</v>
      </c>
      <c r="AB1624" s="11">
        <f t="shared" si="513"/>
        <v>0</v>
      </c>
      <c r="AD1624" s="11">
        <f>AB1488+AB1511+AB1532+AB1558+AB1580+AB1604+AB1624</f>
        <v>0</v>
      </c>
    </row>
    <row r="1625" spans="1:30">
      <c r="B1625" s="86" t="s">
        <v>16</v>
      </c>
      <c r="T1625" s="11"/>
      <c r="AB1625" s="11">
        <f t="shared" si="513"/>
        <v>0</v>
      </c>
      <c r="AD1625" s="11">
        <f>AB1489+AB1512+AB1533+AB1559+AB1581+AB1605+AB1625</f>
        <v>0</v>
      </c>
    </row>
    <row r="1626" spans="1:30">
      <c r="B1626" s="86"/>
      <c r="T1626" s="11"/>
      <c r="AB1626" s="11">
        <f t="shared" si="513"/>
        <v>0</v>
      </c>
    </row>
    <row r="1627" spans="1:30">
      <c r="B1627" s="86"/>
      <c r="AB1627" s="11">
        <f t="shared" si="513"/>
        <v>0</v>
      </c>
    </row>
    <row r="1628" spans="1:30">
      <c r="B1628" s="86"/>
      <c r="T1628" s="11"/>
      <c r="AB1628" s="11">
        <f t="shared" si="513"/>
        <v>0</v>
      </c>
    </row>
    <row r="1629" spans="1:30">
      <c r="B1629" s="86" t="s">
        <v>112</v>
      </c>
      <c r="AB1629" s="11">
        <f>SUM(D1629:AA1629)</f>
        <v>0</v>
      </c>
      <c r="AD1629" s="11">
        <f>AB1492+AB1515+AB1538+AB1562+AB1585+AB1607+AB1629</f>
        <v>0</v>
      </c>
    </row>
    <row r="1630" spans="1:30">
      <c r="B1630" s="86" t="s">
        <v>108</v>
      </c>
      <c r="AB1630" s="11">
        <f>SUM(D1630:AA1630)</f>
        <v>0</v>
      </c>
      <c r="AD1630" s="11">
        <f>AB1493+AB1516+AB1539+AB1563+AB1586+AB1608+AB1630</f>
        <v>0</v>
      </c>
    </row>
    <row r="1632" spans="1:30">
      <c r="A1632" s="83" t="s">
        <v>47</v>
      </c>
      <c r="B1632" s="86" t="s">
        <v>57</v>
      </c>
      <c r="D1632">
        <f t="shared" ref="D1632:V1632" si="514">SUM(D1634:D1637)</f>
        <v>1</v>
      </c>
      <c r="E1632">
        <f t="shared" si="514"/>
        <v>1</v>
      </c>
      <c r="F1632">
        <f t="shared" si="514"/>
        <v>1</v>
      </c>
      <c r="G1632">
        <f t="shared" si="514"/>
        <v>1</v>
      </c>
      <c r="H1632">
        <f t="shared" si="514"/>
        <v>1</v>
      </c>
      <c r="I1632">
        <f t="shared" si="514"/>
        <v>1</v>
      </c>
      <c r="J1632">
        <f t="shared" si="514"/>
        <v>1</v>
      </c>
      <c r="K1632">
        <f t="shared" si="514"/>
        <v>1</v>
      </c>
      <c r="L1632">
        <f t="shared" si="514"/>
        <v>1</v>
      </c>
      <c r="M1632">
        <f t="shared" si="514"/>
        <v>1</v>
      </c>
      <c r="N1632">
        <f t="shared" si="514"/>
        <v>1</v>
      </c>
      <c r="O1632">
        <f t="shared" si="514"/>
        <v>1</v>
      </c>
      <c r="P1632">
        <f t="shared" si="514"/>
        <v>1</v>
      </c>
      <c r="Q1632">
        <f t="shared" si="514"/>
        <v>1</v>
      </c>
      <c r="R1632">
        <f t="shared" si="514"/>
        <v>1</v>
      </c>
      <c r="S1632">
        <f t="shared" si="514"/>
        <v>1</v>
      </c>
      <c r="T1632">
        <f t="shared" si="514"/>
        <v>1</v>
      </c>
      <c r="U1632">
        <f t="shared" si="514"/>
        <v>1</v>
      </c>
      <c r="V1632">
        <f t="shared" si="514"/>
        <v>1</v>
      </c>
      <c r="W1632">
        <f>SUM(W1634:W1637)</f>
        <v>1</v>
      </c>
      <c r="X1632">
        <f>SUM(X1634:X1637)</f>
        <v>1</v>
      </c>
      <c r="Y1632">
        <f>SUM(Y1634:Y1637)</f>
        <v>1</v>
      </c>
      <c r="Z1632">
        <f>SUM(Z1634:Z1637)</f>
        <v>1</v>
      </c>
      <c r="AA1632">
        <f>SUM(AA1634:AA1637)</f>
        <v>1</v>
      </c>
      <c r="AB1632" s="11">
        <f>SUM(D1632:AA1632)</f>
        <v>24</v>
      </c>
      <c r="AD1632" s="11">
        <f>SUM(AD1634:AD1637)</f>
        <v>168.00000000000006</v>
      </c>
    </row>
    <row r="1633" spans="2:30">
      <c r="B1633" s="86" t="s">
        <v>110</v>
      </c>
      <c r="D1633">
        <v>1</v>
      </c>
      <c r="E1633">
        <v>1</v>
      </c>
      <c r="F1633">
        <v>1</v>
      </c>
      <c r="G1633">
        <v>1</v>
      </c>
      <c r="H1633">
        <v>1</v>
      </c>
      <c r="I1633">
        <v>1</v>
      </c>
      <c r="J1633">
        <v>1</v>
      </c>
      <c r="K1633">
        <v>1</v>
      </c>
      <c r="L1633">
        <v>1</v>
      </c>
      <c r="M1633">
        <v>1</v>
      </c>
      <c r="N1633">
        <v>1</v>
      </c>
      <c r="O1633">
        <v>1</v>
      </c>
      <c r="P1633">
        <v>1</v>
      </c>
      <c r="Q1633">
        <v>1</v>
      </c>
      <c r="R1633">
        <v>1</v>
      </c>
      <c r="S1633">
        <v>1</v>
      </c>
      <c r="T1633">
        <v>1</v>
      </c>
      <c r="U1633">
        <v>1</v>
      </c>
      <c r="V1633">
        <v>1</v>
      </c>
      <c r="W1633">
        <v>1</v>
      </c>
      <c r="X1633">
        <v>1</v>
      </c>
      <c r="Y1633">
        <v>1</v>
      </c>
      <c r="Z1633">
        <v>1</v>
      </c>
      <c r="AA1633">
        <v>1</v>
      </c>
      <c r="AB1633" s="11">
        <f>SUM(D1633:AA1633)</f>
        <v>24</v>
      </c>
      <c r="AD1633" s="11">
        <f>AB1496+AB1519+AB1542+AB1566+AB1589+AB1611+AB1633</f>
        <v>168</v>
      </c>
    </row>
    <row r="1634" spans="2:30">
      <c r="B1634" s="86" t="s">
        <v>107</v>
      </c>
      <c r="D1634">
        <f t="shared" ref="D1634:I1634" si="515">D1633*0.2</f>
        <v>0.2</v>
      </c>
      <c r="E1634">
        <f t="shared" si="515"/>
        <v>0.2</v>
      </c>
      <c r="F1634">
        <f t="shared" si="515"/>
        <v>0.2</v>
      </c>
      <c r="G1634">
        <f t="shared" si="515"/>
        <v>0.2</v>
      </c>
      <c r="H1634">
        <f t="shared" si="515"/>
        <v>0.2</v>
      </c>
      <c r="I1634">
        <f t="shared" si="515"/>
        <v>0.2</v>
      </c>
      <c r="J1634">
        <f>J1633*0.2</f>
        <v>0.2</v>
      </c>
      <c r="K1634" s="11">
        <f>K1633*0.2</f>
        <v>0.2</v>
      </c>
      <c r="L1634">
        <f t="shared" ref="L1634:AA1634" si="516">L1633*0.2</f>
        <v>0.2</v>
      </c>
      <c r="M1634">
        <f t="shared" si="516"/>
        <v>0.2</v>
      </c>
      <c r="N1634">
        <f t="shared" si="516"/>
        <v>0.2</v>
      </c>
      <c r="O1634">
        <f t="shared" si="516"/>
        <v>0.2</v>
      </c>
      <c r="P1634">
        <f t="shared" si="516"/>
        <v>0.2</v>
      </c>
      <c r="Q1634">
        <f t="shared" si="516"/>
        <v>0.2</v>
      </c>
      <c r="R1634">
        <f t="shared" si="516"/>
        <v>0.2</v>
      </c>
      <c r="S1634">
        <f t="shared" si="516"/>
        <v>0.2</v>
      </c>
      <c r="T1634">
        <f t="shared" si="516"/>
        <v>0.2</v>
      </c>
      <c r="U1634">
        <f t="shared" si="516"/>
        <v>0.2</v>
      </c>
      <c r="V1634">
        <f t="shared" si="516"/>
        <v>0.2</v>
      </c>
      <c r="W1634">
        <f t="shared" si="516"/>
        <v>0.2</v>
      </c>
      <c r="X1634">
        <f t="shared" si="516"/>
        <v>0.2</v>
      </c>
      <c r="Y1634">
        <f t="shared" si="516"/>
        <v>0.2</v>
      </c>
      <c r="Z1634">
        <f t="shared" si="516"/>
        <v>0.2</v>
      </c>
      <c r="AA1634">
        <f t="shared" si="516"/>
        <v>0.2</v>
      </c>
      <c r="AB1634" s="11">
        <f t="shared" ref="AB1634:AB1639" si="517">SUM(D1634:AA1634)</f>
        <v>4.8000000000000016</v>
      </c>
      <c r="AD1634" s="11">
        <f>AB1497+AB1520+AB1543+AB1567+AB1590+AB1612+AB1634</f>
        <v>33.600000000000009</v>
      </c>
    </row>
    <row r="1635" spans="2:30">
      <c r="B1635" s="86" t="s">
        <v>105</v>
      </c>
      <c r="AB1635" s="11">
        <f t="shared" si="517"/>
        <v>0</v>
      </c>
      <c r="AD1635" s="11">
        <f>AB1498+AB1521+AB1544+AB1568+AB1591+AB1613+AB1635</f>
        <v>0</v>
      </c>
    </row>
    <row r="1636" spans="2:30">
      <c r="B1636" s="86" t="s">
        <v>74</v>
      </c>
      <c r="D1636">
        <f t="shared" ref="D1636:K1636" si="518">D1633*0.8</f>
        <v>0.8</v>
      </c>
      <c r="E1636">
        <f t="shared" si="518"/>
        <v>0.8</v>
      </c>
      <c r="F1636">
        <f t="shared" si="518"/>
        <v>0.8</v>
      </c>
      <c r="G1636">
        <f t="shared" si="518"/>
        <v>0.8</v>
      </c>
      <c r="H1636">
        <f t="shared" si="518"/>
        <v>0.8</v>
      </c>
      <c r="I1636">
        <f t="shared" si="518"/>
        <v>0.8</v>
      </c>
      <c r="J1636">
        <f t="shared" si="518"/>
        <v>0.8</v>
      </c>
      <c r="K1636">
        <f t="shared" si="518"/>
        <v>0.8</v>
      </c>
      <c r="L1636">
        <f>L1633*0.8</f>
        <v>0.8</v>
      </c>
      <c r="M1636">
        <f>M1633*0.8</f>
        <v>0.8</v>
      </c>
      <c r="N1636">
        <f>N1633*0.8</f>
        <v>0.8</v>
      </c>
      <c r="O1636">
        <f t="shared" ref="O1636:V1636" si="519">O1633*0.8</f>
        <v>0.8</v>
      </c>
      <c r="P1636">
        <f t="shared" si="519"/>
        <v>0.8</v>
      </c>
      <c r="Q1636">
        <f t="shared" si="519"/>
        <v>0.8</v>
      </c>
      <c r="R1636">
        <f t="shared" si="519"/>
        <v>0.8</v>
      </c>
      <c r="S1636">
        <f t="shared" si="519"/>
        <v>0.8</v>
      </c>
      <c r="T1636">
        <f t="shared" si="519"/>
        <v>0.8</v>
      </c>
      <c r="U1636">
        <f t="shared" si="519"/>
        <v>0.8</v>
      </c>
      <c r="V1636">
        <f t="shared" si="519"/>
        <v>0.8</v>
      </c>
      <c r="W1636">
        <f>W1633*0.8</f>
        <v>0.8</v>
      </c>
      <c r="X1636">
        <f>X1633*0.8</f>
        <v>0.8</v>
      </c>
      <c r="Y1636">
        <f>Y1633*0.8</f>
        <v>0.8</v>
      </c>
      <c r="Z1636">
        <f>Z1633*0.8</f>
        <v>0.8</v>
      </c>
      <c r="AA1636">
        <f>AA1633*0.8</f>
        <v>0.8</v>
      </c>
      <c r="AB1636" s="11">
        <f t="shared" si="517"/>
        <v>19.200000000000006</v>
      </c>
      <c r="AD1636" s="11">
        <f>AB1499+AB1522+AB1545+AB1569+AB1592+AB1614+AB1636</f>
        <v>134.40000000000003</v>
      </c>
    </row>
    <row r="1637" spans="2:30">
      <c r="B1637" s="86" t="s">
        <v>73</v>
      </c>
      <c r="AB1637" s="11">
        <f t="shared" si="517"/>
        <v>0</v>
      </c>
      <c r="AD1637" s="11">
        <f>AB1500+AB1523+AB1546+AB1570+AB1593+AB1615+AB1637</f>
        <v>0</v>
      </c>
    </row>
    <row r="1638" spans="2:30">
      <c r="B1638" s="86"/>
      <c r="AB1638" s="11">
        <f t="shared" si="517"/>
        <v>0</v>
      </c>
    </row>
    <row r="1639" spans="2:30">
      <c r="B1639" s="86" t="s">
        <v>113</v>
      </c>
      <c r="AB1639" s="11">
        <f t="shared" si="517"/>
        <v>0</v>
      </c>
      <c r="AD1639" s="11">
        <f>AB1503+AB1525+AB1551+AB1573+AB1597+AB1617+AB1639</f>
        <v>0</v>
      </c>
    </row>
  </sheetData>
  <phoneticPr fontId="13" type="noConversion"/>
  <pageMargins left="0.75" right="0.75" top="1" bottom="1" header="0.5" footer="0.5"/>
  <pageSetup orientation="portrait" horizontalDpi="4294967293" r:id="rId1"/>
  <headerFooter alignWithMargins="0"/>
  <ignoredErrors>
    <ignoredError sqref="W248 AB351 U427" formula="1"/>
    <ignoredError sqref="AB363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F30F213C9574BB8EA70F6BF0EE3CC" ma:contentTypeVersion="0" ma:contentTypeDescription="Create a new document." ma:contentTypeScope="" ma:versionID="063edaf987e0867770dfecd6500f0c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88EE529-DEAC-4025-9B48-3D4C823F8F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B572A7-0DBB-4896-B6FE-6A4CD021DC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AFF24E-BF56-4DEC-938D-36240DE344EE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2012-2013 Run Stats</vt:lpstr>
      <vt:lpstr>Weekly Records </vt:lpstr>
      <vt:lpstr>MTBF</vt:lpstr>
      <vt:lpstr>Charts</vt:lpstr>
      <vt:lpstr>Daily Time Accounting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Brobeck, Kenneth C.</dc:creator>
  <cp:lastModifiedBy>brobeck</cp:lastModifiedBy>
  <cp:lastPrinted>2012-05-16T18:46:32Z</cp:lastPrinted>
  <dcterms:created xsi:type="dcterms:W3CDTF">2000-11-16T19:56:12Z</dcterms:created>
  <dcterms:modified xsi:type="dcterms:W3CDTF">2013-02-04T23:49:01Z</dcterms:modified>
</cp:coreProperties>
</file>